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Tableau de bord" sheetId="2" state="visible" r:id="rId4"/>
    <sheet name="Chantier 1" sheetId="3" state="visible" r:id="rId5"/>
    <sheet name="Chantier 2" sheetId="4" state="visible" r:id="rId6"/>
    <sheet name="Chantier 3" sheetId="5" state="visible" r:id="rId7"/>
    <sheet name="Chantier 4" sheetId="6" state="visible" r:id="rId8"/>
    <sheet name="Chantier 5" sheetId="7" state="visible" r:id="rId9"/>
    <sheet name="Chantier 6" sheetId="8" state="visible" r:id="rId10"/>
  </sheets>
  <definedNames>
    <definedName function="false" hidden="false" localSheetId="2" name="_xlnm.Print_Area" vbProcedure="false">'Chantier 1'!$A$1:$O$25</definedName>
    <definedName function="false" hidden="false" localSheetId="3" name="_xlnm.Print_Area" vbProcedure="false">'Chantier 2'!$A$1:$O$25</definedName>
    <definedName function="false" hidden="false" localSheetId="4" name="_xlnm.Print_Area" vbProcedure="false">'Chantier 3'!$A$1:$O$25</definedName>
    <definedName function="false" hidden="false" localSheetId="5" name="_xlnm.Print_Area" vbProcedure="false">'Chantier 4'!$A$1:$O$25</definedName>
    <definedName function="false" hidden="false" localSheetId="6" name="_xlnm.Print_Area" vbProcedure="false">'Chantier 5'!$A$1:$O$25</definedName>
    <definedName function="false" hidden="false" localSheetId="7" name="_xlnm.Print_Area" vbProcedure="false">'Chantier 6'!$A$1:$O$25</definedName>
    <definedName function="false" hidden="false" localSheetId="0" name="_xlnm.Print_Area" vbProcedure="false">'Mode d''emploi'!$A$1:$B$21</definedName>
    <definedName function="false" hidden="false" localSheetId="1" name="_xlnm.Print_Area" vbProcedure="false">'Tableau de bord'!$A$1:$N$33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<sst xmlns="http://schemas.openxmlformats.org/spreadsheetml/2006/main" count="198" uniqueCount="65">
  <si>
    <t xml:space="preserve">Suivi de budget de chantier et tableau de bord</t>
  </si>
  <si>
    <t xml:space="preserve">Légende</t>
  </si>
  <si>
    <t xml:space="preserve">Cellule jaune : à remplir ou à remplacer.</t>
  </si>
  <si>
    <t xml:space="preserve">Cellule blanche : formule, à ne pas modifier.</t>
  </si>
  <si>
    <t xml:space="preserve">Toutes les données présentes sont des exemples fictifs, signalés par « Exemple » ou le préfixe EX-.</t>
  </si>
  <si>
    <t xml:space="preserve">Comment remplir</t>
  </si>
  <si>
    <t xml:space="preserve">Dans l'onglet Chantier 1, renseignez le nom du chantier, la date du point et l'avancement, puis le budget initial de chaque lot.</t>
  </si>
  <si>
    <t xml:space="preserve">Reportez les ajustements (avenants, virements entre lots), l'engagé (commandes et contrats signés) et le réalisé à date (factures, bons de livraison non facturés, heures).</t>
  </si>
  <si>
    <t xml:space="preserve">Si le conducteur de travaux connaît mieux le reste à dépenser que le calcul, il saisit son estimation dans la colonne prévue.</t>
  </si>
  <si>
    <t xml:space="preserve">Ouvrez le Tableau de bord : tous les chantiers y sont comparés, avec le budget, l'engagé, le réalisé, le coût final prévu et les alertes.</t>
  </si>
  <si>
    <t xml:space="preserve">À savoir</t>
  </si>
  <si>
    <t xml:space="preserve">•</t>
  </si>
  <si>
    <t xml:space="preserve">Ce fichier pilote les dépenses par rapport au budget, en cours de chantier. Pour la marge, le déboursé sec et les frais généraux, utilisez le tableau de rentabilité chantier de Codito BTP, disponible sur codito-btp.com/modeles/tableau-rentabilite-chantier.</t>
  </si>
  <si>
    <t xml:space="preserve">Les onglets Chantier 1 et Chantier 2 contiennent des exemples fictifs. Les onglets Chantier 3 à 6 sont vierges. Pour un chantier de plus, dupliquez un onglet et copiez une ligne du tableau de bord en remplaçant le nom de l'onglet dans ses formules.</t>
  </si>
  <si>
    <t xml:space="preserve">Le coût final prévu = réalisé + reste à dépenser. C'est une estimation de gestion, à confronter chaque semaine à ce que disent le conducteur de travaux et les fournisseurs.</t>
  </si>
  <si>
    <t xml:space="preserve">Ce modèle ne remplace ni votre comptabilité ni l'avis de votre expert-comptable.</t>
  </si>
  <si>
    <t xml:space="preserve">Modèle offert par Codito BTP, codito-btp.com</t>
  </si>
  <si>
    <t xml:space="preserve">Tableau de bord multi-chantiers</t>
  </si>
  <si>
    <t xml:space="preserve">Cet onglet se remplit seul à partir des onglets Chantier. Montants HT.</t>
  </si>
  <si>
    <t xml:space="preserve">Chantier</t>
  </si>
  <si>
    <t xml:space="preserve">Conducteur</t>
  </si>
  <si>
    <t xml:space="preserve">Date du point</t>
  </si>
  <si>
    <t xml:space="preserve">Budget actualisé</t>
  </si>
  <si>
    <t xml:space="preserve">Engagé</t>
  </si>
  <si>
    <t xml:space="preserve">Réalisé</t>
  </si>
  <si>
    <t xml:space="preserve">% engagé</t>
  </si>
  <si>
    <t xml:space="preserve">% consommé</t>
  </si>
  <si>
    <t xml:space="preserve">Avanc. physique</t>
  </si>
  <si>
    <t xml:space="preserve">Reste à dépenser</t>
  </si>
  <si>
    <t xml:space="preserve">Coût final prévu</t>
  </si>
  <si>
    <t xml:space="preserve">Écart au budget</t>
  </si>
  <si>
    <t xml:space="preserve">Lots en alerte</t>
  </si>
  <si>
    <t xml:space="preserve">Lecture</t>
  </si>
  <si>
    <t xml:space="preserve">Total</t>
  </si>
  <si>
    <t xml:space="preserve">Le graphique montre les 2 premières lignes : étendez sa plage de données pour afficher vos autres chantiers.</t>
  </si>
  <si>
    <t xml:space="preserve">Suivi du budget du chantier</t>
  </si>
  <si>
    <t xml:space="preserve">Montants en euros HT. Cellules jaunes à remplir. Lignes « Exemple » fictives, à remplacer.</t>
  </si>
  <si>
    <t xml:space="preserve">Exemple (fictif) : extension d'un atelier</t>
  </si>
  <si>
    <t xml:space="preserve">Conducteur de travaux</t>
  </si>
  <si>
    <t xml:space="preserve">Exemple : conducteur A</t>
  </si>
  <si>
    <t xml:space="preserve">Avancement physique</t>
  </si>
  <si>
    <t xml:space="preserve">Lot ou poste</t>
  </si>
  <si>
    <t xml:space="preserve">Budget initial</t>
  </si>
  <si>
    <t xml:space="preserve">Ajustements (avenants, virements)</t>
  </si>
  <si>
    <t xml:space="preserve">Engagé (commandes, contrats)</t>
  </si>
  <si>
    <t xml:space="preserve">Réalisé à date (factures, BL, heures)</t>
  </si>
  <si>
    <t xml:space="preserve">Engagé non réalisé</t>
  </si>
  <si>
    <t xml:space="preserve">Reste à engager</t>
  </si>
  <si>
    <t xml:space="preserve">Reste à dépenser calculé</t>
  </si>
  <si>
    <t xml:space="preserve">Reste à dépenser estimé (si connu)</t>
  </si>
  <si>
    <t xml:space="preserve">Alerte</t>
  </si>
  <si>
    <t xml:space="preserve">Exemple : terrassement, VRD</t>
  </si>
  <si>
    <t xml:space="preserve">Exemple : gros œuvre</t>
  </si>
  <si>
    <t xml:space="preserve">Exemple : charpente, couverture</t>
  </si>
  <si>
    <t xml:space="preserve">Exemple : menuiseries</t>
  </si>
  <si>
    <t xml:space="preserve">Exemple : électricité</t>
  </si>
  <si>
    <t xml:space="preserve">Exemple : plomberie, CVC</t>
  </si>
  <si>
    <t xml:space="preserve">Exemple : installation de chantier</t>
  </si>
  <si>
    <t xml:space="preserve">Total du chantier</t>
  </si>
  <si>
    <t xml:space="preserve">Reste à dépenser calculé = le plus élevé du budget actualisé et de l'engagé, moins le réalisé. Si le conducteur de travaux connaît mieux, il saisit son estimation : elle remplace le calcul.</t>
  </si>
  <si>
    <t xml:space="preserve">Exemple (fictif) : rénovation de bureaux</t>
  </si>
  <si>
    <t xml:space="preserve">Exemple : conducteur B</t>
  </si>
  <si>
    <t xml:space="preserve">Exemple : démolition, curage</t>
  </si>
  <si>
    <t xml:space="preserve">Exemple : cloisons, plafonds</t>
  </si>
  <si>
    <t xml:space="preserve">Exemple : sols, peinture</t>
  </si>
</sst>
</file>

<file path=xl/styles.xml><?xml version="1.0" encoding="utf-8"?>
<styleSheet xmlns="http://schemas.openxmlformats.org/spreadsheetml/2006/main">
  <numFmts count="8">
    <numFmt numFmtId="164" formatCode="General"/>
    <numFmt numFmtId="165" formatCode="dd/mm/yyyy"/>
    <numFmt numFmtId="166" formatCode="#,##0.00&quot; €&quot;;[RED]\-#,##0.00&quot; €&quot;;\-"/>
    <numFmt numFmtId="167" formatCode="0\ %"/>
    <numFmt numFmtId="168" formatCode="#,##0.00&quot; €&quot;;\-#,##0.00&quot; €&quot;;\-"/>
    <numFmt numFmtId="169" formatCode="0"/>
    <numFmt numFmtId="170" formatCode="#,##0"/>
    <numFmt numFmtId="171" formatCode="0.0%"/>
  </numFmts>
  <fonts count="13">
    <font>
      <sz val="11"/>
      <color theme="1"/>
      <name val="Calibri"/>
      <family val="2"/>
      <charset val="1"/>
    </font>
    <font>
      <sz val="10"/>
      <name val="Arial"/>
      <family val="0"/>
    </font>
    <font>
      <sz val="10"/>
      <name val="Arial"/>
      <family val="0"/>
    </font>
    <font>
      <sz val="10"/>
      <name val="Arial"/>
      <family val="0"/>
    </font>
    <font>
      <b val="true"/>
      <sz val="15"/>
      <color rgb="FF6820E2"/>
      <name val="Arial"/>
      <family val="0"/>
      <charset val="1"/>
    </font>
    <font>
      <b val="true"/>
      <sz val="11"/>
      <color rgb="FF6820E2"/>
      <name val="Arial"/>
      <family val="0"/>
      <charset val="1"/>
    </font>
    <font>
      <sz val="10"/>
      <name val="Arial"/>
      <family val="0"/>
      <charset val="1"/>
    </font>
    <font>
      <sz val="9"/>
      <color rgb="FF55535F"/>
      <name val="Arial"/>
      <family val="0"/>
      <charset val="1"/>
    </font>
    <font>
      <sz val="8"/>
      <color rgb="FF8A8794"/>
      <name val="Arial"/>
      <family val="0"/>
      <charset val="1"/>
    </font>
    <font>
      <b val="true"/>
      <sz val="10"/>
      <color rgb="FFFFFFFF"/>
      <name val="Arial"/>
      <family val="0"/>
      <charset val="1"/>
    </font>
    <font>
      <b val="true"/>
      <sz val="18"/>
      <color rgb="FF000000"/>
      <name val="Calibri"/>
      <family val="2"/>
    </font>
    <font>
      <sz val="10"/>
      <color rgb="FF000000"/>
      <name val="Calibri"/>
      <family val="2"/>
    </font>
    <font>
      <b val="true"/>
      <sz val="10"/>
      <name val="Arial"/>
      <family val="0"/>
      <charset val="1"/>
    </font>
  </fonts>
  <fills count="4">
    <fill>
      <patternFill patternType="none"/>
    </fill>
    <fill>
      <patternFill patternType="gray125"/>
    </fill>
    <fill>
      <patternFill patternType="solid">
        <fgColor rgb="FFFFF9E5"/>
        <bgColor rgb="FFFFF1DC"/>
      </patternFill>
    </fill>
    <fill>
      <patternFill patternType="solid">
        <fgColor rgb="FF6820E2"/>
        <bgColor rgb="FF800080"/>
      </patternFill>
    </fill>
  </fills>
  <borders count="2">
    <border diagonalUp="false" diagonalDown="false">
      <left/>
      <right/>
      <top/>
      <bottom/>
      <diagonal/>
    </border>
    <border diagonalUp="false" diagonalDown="false">
      <left style="thin">
        <color rgb="FFD5D2DE"/>
      </left>
      <right style="thin">
        <color rgb="FFD5D2DE"/>
      </right>
      <top style="thin">
        <color rgb="FFD5D2DE"/>
      </top>
      <bottom style="thin">
        <color rgb="FFD5D2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5" fontId="6" fillId="0" borderId="1" xfId="0" applyFont="true" applyBorder="true" applyAlignment="true" applyProtection="false">
      <alignment horizontal="general" vertical="center" textRotation="0" wrapText="false" indent="0" shrinkToFit="false"/>
      <protection locked="true" hidden="false"/>
    </xf>
    <xf numFmtId="166" fontId="6" fillId="0" borderId="1" xfId="0" applyFont="true" applyBorder="true" applyAlignment="true" applyProtection="false">
      <alignment horizontal="general" vertical="center" textRotation="0" wrapText="false" indent="0" shrinkToFit="false"/>
      <protection locked="true" hidden="false"/>
    </xf>
    <xf numFmtId="167" fontId="6" fillId="0" borderId="1" xfId="0" applyFont="true" applyBorder="true" applyAlignment="true" applyProtection="false">
      <alignment horizontal="center" vertical="center" textRotation="0" wrapText="false" indent="0" shrinkToFit="false"/>
      <protection locked="true" hidden="false"/>
    </xf>
    <xf numFmtId="168" fontId="6" fillId="0" borderId="1" xfId="0" applyFont="true" applyBorder="true" applyAlignment="true" applyProtection="false">
      <alignment horizontal="general" vertical="center" textRotation="0" wrapText="false" indent="0" shrinkToFit="false"/>
      <protection locked="true" hidden="false"/>
    </xf>
    <xf numFmtId="169" fontId="6" fillId="0" borderId="1" xfId="0" applyFont="true" applyBorder="true" applyAlignment="true" applyProtection="false">
      <alignment horizontal="center" vertical="center" textRotation="0" wrapText="false" indent="0" shrinkToFit="false"/>
      <protection locked="true" hidden="false"/>
    </xf>
    <xf numFmtId="166" fontId="9" fillId="3" borderId="1" xfId="0" applyFont="true" applyBorder="true" applyAlignment="true" applyProtection="false">
      <alignment horizontal="center" vertical="center" textRotation="0" wrapText="true" indent="0" shrinkToFit="false"/>
      <protection locked="true" hidden="false"/>
    </xf>
    <xf numFmtId="167" fontId="9" fillId="3" borderId="1" xfId="0" applyFont="true" applyBorder="true" applyAlignment="true" applyProtection="false">
      <alignment horizontal="center" vertical="center" textRotation="0" wrapText="true" indent="0" shrinkToFit="false"/>
      <protection locked="true" hidden="false"/>
    </xf>
    <xf numFmtId="168" fontId="9" fillId="3" borderId="1" xfId="0" applyFont="true" applyBorder="true" applyAlignment="true" applyProtection="false">
      <alignment horizontal="center" vertical="center" textRotation="0" wrapText="true" indent="0" shrinkToFit="false"/>
      <protection locked="true" hidden="false"/>
    </xf>
    <xf numFmtId="169" fontId="9" fillId="3"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general"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5" fontId="6" fillId="2" borderId="1" xfId="0" applyFont="true" applyBorder="true" applyAlignment="true" applyProtection="false">
      <alignment horizontal="left" vertical="center" textRotation="0" wrapText="false" indent="0" shrinkToFit="false"/>
      <protection locked="true" hidden="false"/>
    </xf>
    <xf numFmtId="171" fontId="6" fillId="2" borderId="1" xfId="0" applyFont="true" applyBorder="true" applyAlignment="true" applyProtection="false">
      <alignment horizontal="left" vertical="center" textRotation="0" wrapText="false" indent="0" shrinkToFit="false"/>
      <protection locked="true" hidden="false"/>
    </xf>
    <xf numFmtId="166" fontId="6" fillId="2"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b val="1"/>
        <color rgb="FF1E6B34"/>
      </font>
      <fill>
        <patternFill>
          <bgColor rgb="FFE6F4EA"/>
        </patternFill>
      </fill>
    </dxf>
    <dxf>
      <font>
        <b val="1"/>
        <color rgb="FF9A5B00"/>
      </font>
      <fill>
        <patternFill>
          <bgColor rgb="FFFFF1DC"/>
        </patternFill>
      </fill>
    </dxf>
    <dxf>
      <font>
        <b val="1"/>
        <color rgb="FFB3261E"/>
      </font>
      <fill>
        <patternFill>
          <bgColor rgb="FFFBE3E4"/>
        </patternFill>
      </fill>
    </dxf>
    <dxf>
      <font>
        <name val="Arial"/>
        <charset val="1"/>
        <family val="0"/>
        <b val="1"/>
        <color rgb="FFC00000"/>
        <sz val="10"/>
      </font>
    </dxf>
  </dxfs>
  <colors>
    <indexedColors>
      <rgbColor rgb="FF000000"/>
      <rgbColor rgb="FFFFFFFF"/>
      <rgbColor rgb="FFC00000"/>
      <rgbColor rgb="FF00FF00"/>
      <rgbColor rgb="FF0000FF"/>
      <rgbColor rgb="FFFFFF00"/>
      <rgbColor rgb="FFFF00FF"/>
      <rgbColor rgb="FF00FFFF"/>
      <rgbColor rgb="FF800000"/>
      <rgbColor rgb="FF1E6B34"/>
      <rgbColor rgb="FF000080"/>
      <rgbColor rgb="FF9A5B00"/>
      <rgbColor rgb="FF800080"/>
      <rgbColor rgb="FF008080"/>
      <rgbColor rgb="FFD9D9D9"/>
      <rgbColor rgb="FF878787"/>
      <rgbColor rgb="FF9999FF"/>
      <rgbColor rgb="FF993366"/>
      <rgbColor rgb="FFFFF9E5"/>
      <rgbColor rgb="FFE6F4EA"/>
      <rgbColor rgb="FF660066"/>
      <rgbColor rgb="FFFF8080"/>
      <rgbColor rgb="FF0066CC"/>
      <rgbColor rgb="FFD5D2DE"/>
      <rgbColor rgb="FF000080"/>
      <rgbColor rgb="FFFF00FF"/>
      <rgbColor rgb="FFFFFF00"/>
      <rgbColor rgb="FF00FFFF"/>
      <rgbColor rgb="FF800080"/>
      <rgbColor rgb="FF800000"/>
      <rgbColor rgb="FF008080"/>
      <rgbColor rgb="FF0000FF"/>
      <rgbColor rgb="FF00CCFF"/>
      <rgbColor rgb="FFCCFFFF"/>
      <rgbColor rgb="FFCCFFCC"/>
      <rgbColor rgb="FFFFF1DC"/>
      <rgbColor rgb="FF99CCFF"/>
      <rgbColor rgb="FFFF99CC"/>
      <rgbColor rgb="FFBFA5F2"/>
      <rgbColor rgb="FFFBE3E4"/>
      <rgbColor rgb="FF3366FF"/>
      <rgbColor rgb="FF33CCCC"/>
      <rgbColor rgb="FF99CC00"/>
      <rgbColor rgb="FFFFCC00"/>
      <rgbColor rgb="FFFF9900"/>
      <rgbColor rgb="FFFF6600"/>
      <rgbColor rgb="FF55535F"/>
      <rgbColor rgb="FF8A8794"/>
      <rgbColor rgb="FF003366"/>
      <rgbColor rgb="FF339966"/>
      <rgbColor rgb="FF003300"/>
      <rgbColor rgb="FF333300"/>
      <rgbColor rgb="FFB3261E"/>
      <rgbColor rgb="FF993366"/>
      <rgbColor rgb="FF6820E2"/>
      <rgbColor rgb="FF2F2A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_rels/chart1.xml.rels><?xml version="1.0" encoding="UTF-8"?>
<Relationships xmlns="http://schemas.openxmlformats.org/package/2006/relationships"><Relationship Id="rId1" Type="http://schemas.microsoft.com/office/2011/relationships/chartStyle" Target="style1.xml"/><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sz="1300" b="0" u="none" strike="noStrike">
                <a:uFillTx/>
                <a:latin typeface="Arial"/>
              </a:defRPr>
            </a:pPr>
            <a:r>
              <a:rPr sz="1800" b="1" u="none" strike="noStrike">
                <a:solidFill>
                  <a:srgbClr val="000000"/>
                </a:solidFill>
                <a:uFillTx/>
                <a:latin typeface="Calibri"/>
              </a:rPr>
              <a:t>Budget, engagé et réalisé par chantier (HT)</a:t>
            </a:r>
          </a:p>
        </c:rich>
      </c:tx>
      <c:overlay val="0"/>
      <c:spPr>
        <a:noFill/>
        <a:ln w="0">
          <a:noFill/>
        </a:ln>
      </c:spPr>
    </c:title>
    <c:autoTitleDeleted val="0"/>
    <c:plotArea>
      <c:barChart>
        <c:barDir val="col"/>
        <c:grouping val="clustered"/>
        <c:varyColors val="0"/>
        <c:ser>
          <c:idx val="0"/>
          <c:order val="0"/>
          <c:tx>
            <c:strRef>
              <c:f>'Tableau de bord'!D4</c:f>
              <c:strCache>
                <c:ptCount val="1"/>
                <c:pt idx="0">
                  <c:v>Budget actualisé</c:v>
                </c:pt>
              </c:strCache>
            </c:strRef>
          </c:tx>
          <c:spPr>
            <a:solidFill>
              <a:srgbClr val="6820E2"/>
            </a:solidFill>
            <a:ln w="12600">
              <a:solidFill>
                <a:srgbClr val="6820E2"/>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6820E2"/>
                  </a:solidFill>
                </a:ln>
              </c:spPr>
            </c:leaderLines>
            <c:extLst>
              <c:ext xmlns:c15="http://schemas.microsoft.com/office/drawing/2012/chart" uri="{CE6537A1-D6FC-4f65-9D91-7224C49458BB}">
                <c15:showLeaderLines val="1"/>
              </c:ext>
            </c:extLst>
          </c:dLbls>
          <c:cat>
            <c:strRef>
              <c:f>'Tableau de bord'!$A$5:$A$6</c:f>
              <c:strCache>
                <c:ptCount val="2"/>
                <c:pt idx="0">
                  <c:v>Exemple (fictif) : extension d'un atelier</c:v>
                </c:pt>
                <c:pt idx="1">
                  <c:v>Exemple (fictif) : rénovation de bureaux</c:v>
                </c:pt>
              </c:strCache>
            </c:strRef>
          </c:cat>
          <c:val>
            <c:numRef>
              <c:f>'Tableau de bord'!$D$5:$D$6</c:f>
              <c:numCache>
                <c:formatCode>#,##0.00" €";[RED]\-#,##0.00" €";\-</c:formatCode>
                <c:ptCount val="2"/>
                <c:pt idx="0">
                  <c:v>236700</c:v>
                </c:pt>
                <c:pt idx="1">
                  <c:v>84500</c:v>
                </c:pt>
              </c:numCache>
            </c:numRef>
          </c:val>
        </c:ser>
        <c:ser>
          <c:idx val="1"/>
          <c:order val="1"/>
          <c:tx>
            <c:strRef>
              <c:f>'Tableau de bord'!E4</c:f>
              <c:strCache>
                <c:ptCount val="1"/>
                <c:pt idx="0">
                  <c:v>Engagé</c:v>
                </c:pt>
              </c:strCache>
            </c:strRef>
          </c:tx>
          <c:spPr>
            <a:solidFill>
              <a:srgbClr val="BFA5F2"/>
            </a:solidFill>
            <a:ln w="12600">
              <a:solidFill>
                <a:srgbClr val="BFA5F2"/>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BFA5F2"/>
                  </a:solidFill>
                </a:ln>
              </c:spPr>
            </c:leaderLines>
            <c:extLst>
              <c:ext xmlns:c15="http://schemas.microsoft.com/office/drawing/2012/chart" uri="{CE6537A1-D6FC-4f65-9D91-7224C49458BB}">
                <c15:showLeaderLines val="1"/>
              </c:ext>
            </c:extLst>
          </c:dLbls>
          <c:cat>
            <c:strRef>
              <c:f>'Tableau de bord'!$A$5:$A$6</c:f>
              <c:strCache>
                <c:ptCount val="2"/>
                <c:pt idx="0">
                  <c:v>Exemple (fictif) : extension d'un atelier</c:v>
                </c:pt>
                <c:pt idx="1">
                  <c:v>Exemple (fictif) : rénovation de bureaux</c:v>
                </c:pt>
              </c:strCache>
            </c:strRef>
          </c:cat>
          <c:val>
            <c:numRef>
              <c:f>'Tableau de bord'!$E$5:$E$6</c:f>
              <c:numCache>
                <c:formatCode>#,##0.00" €";[RED]\-#,##0.00" €";\-</c:formatCode>
                <c:ptCount val="2"/>
                <c:pt idx="0">
                  <c:v>217800</c:v>
                </c:pt>
                <c:pt idx="1">
                  <c:v>68500</c:v>
                </c:pt>
              </c:numCache>
            </c:numRef>
          </c:val>
        </c:ser>
        <c:ser>
          <c:idx val="2"/>
          <c:order val="2"/>
          <c:tx>
            <c:strRef>
              <c:f>'Tableau de bord'!F4</c:f>
              <c:strCache>
                <c:ptCount val="1"/>
                <c:pt idx="0">
                  <c:v>Réalisé</c:v>
                </c:pt>
              </c:strCache>
            </c:strRef>
          </c:tx>
          <c:spPr>
            <a:solidFill>
              <a:srgbClr val="2F2A3B"/>
            </a:solidFill>
            <a:ln w="12600">
              <a:solidFill>
                <a:srgbClr val="2F2A3B"/>
              </a:solidFill>
              <a:round/>
            </a:ln>
          </c:spPr>
          <c:invertIfNegative val="0"/>
          <c:dLbls>
            <c:txPr>
              <a:bodyPr wrap="none"/>
              <a:lstStyle/>
              <a:p>
                <a:pPr>
                  <a:defRPr sz="1000" b="0" u="none" strike="noStrike">
                    <a:uFillTx/>
                    <a:latin typeface="Arial"/>
                  </a:defRPr>
                </a:pPr>
              </a:p>
            </c:txPr>
            <c:showLegendKey val="0"/>
            <c:showVal val="0"/>
            <c:showCatName val="0"/>
            <c:showSerName val="0"/>
            <c:showPercent val="0"/>
            <c:separator> </c:separator>
            <c:showLeaderLines val="1"/>
            <c:leaderLines>
              <c:spPr>
                <a:ln w="0">
                  <a:solidFill>
                    <a:srgbClr val="2F2A3B"/>
                  </a:solidFill>
                </a:ln>
              </c:spPr>
            </c:leaderLines>
            <c:extLst>
              <c:ext xmlns:c15="http://schemas.microsoft.com/office/drawing/2012/chart" uri="{CE6537A1-D6FC-4f65-9D91-7224C49458BB}">
                <c15:showLeaderLines val="1"/>
              </c:ext>
            </c:extLst>
          </c:dLbls>
          <c:cat>
            <c:strRef>
              <c:f>'Tableau de bord'!$A$5:$A$6</c:f>
              <c:strCache>
                <c:ptCount val="2"/>
                <c:pt idx="0">
                  <c:v>Exemple (fictif) : extension d'un atelier</c:v>
                </c:pt>
                <c:pt idx="1">
                  <c:v>Exemple (fictif) : rénovation de bureaux</c:v>
                </c:pt>
              </c:strCache>
            </c:strRef>
          </c:cat>
          <c:val>
            <c:numRef>
              <c:f>'Tableau de bord'!$F$5:$F$6</c:f>
              <c:numCache>
                <c:formatCode>#,##0.00" €";[RED]\-#,##0.00" €";\-</c:formatCode>
                <c:ptCount val="2"/>
                <c:pt idx="0">
                  <c:v>132000</c:v>
                </c:pt>
                <c:pt idx="1">
                  <c:v>21400</c:v>
                </c:pt>
              </c:numCache>
            </c:numRef>
          </c:val>
        </c:ser>
        <c:gapWidth val="150"/>
        <c:overlap val="0"/>
        <c:axId val="49400489"/>
        <c:axId val="60286214"/>
      </c:barChart>
      <c:catAx>
        <c:axId val="494004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60286214"/>
        <c:crosses val="autoZero"/>
        <c:auto val="1"/>
        <c:lblAlgn val="ctr"/>
        <c:lblOffset val="100"/>
        <c:noMultiLvlLbl val="0"/>
      </c:catAx>
      <c:valAx>
        <c:axId val="6028621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u="none" strike="noStrike">
                <a:solidFill>
                  <a:srgbClr val="000000"/>
                </a:solidFill>
                <a:uFillTx/>
                <a:latin typeface="Calibri"/>
              </a:defRPr>
            </a:pPr>
          </a:p>
        </c:txPr>
        <c:crossAx val="49400489"/>
        <c:crosses val="autoZero"/>
        <c:crossBetween val="between"/>
      </c:valAx>
      <c:spPr>
        <a:solidFill>
          <a:srgbClr val="FFFFFF"/>
        </a:solidFill>
        <a:ln w="0">
          <a:noFill/>
        </a:ln>
      </c:spPr>
    </c:plotArea>
    <c:legend>
      <c:legendPos val="b"/>
      <c:overlay val="0"/>
      <c:spPr>
        <a:noFill/>
        <a:ln w="0">
          <a:noFill/>
        </a:ln>
      </c:spPr>
      <c:txPr>
        <a:bodyPr/>
        <a:lstStyle/>
        <a:p>
          <a:pPr>
            <a:defRPr sz="1000" b="0" u="none" strike="noStrik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charts/colors1.xml><?xml version="1.0" encoding="utf-8"?>
<cs:colorStyle xmlns:cs="http://schemas.microsoft.com/office/drawing/2012/chartStyle" xmlns:a="http://schemas.openxmlformats.org/drawingml/2006/main" meth="cycle" id="10">
  <a:schemeClr val="accent1"/>
</cs:colorStyle>
</file>

<file path=xl/charts/style1.xml><?xml version="1.0" encoding="utf-8"?>
<cs:chartStyle xmlns:cs="http://schemas.microsoft.com/office/drawing/2012/chartStyle" xmlns:a="http://schemas.openxmlformats.org/drawingml/2006/main" id="419">
  <cs:axisTitle>
    <cs:lnRef idx="0"/>
    <cs:fillRef idx="0"/>
    <cs:effectRef idx="0"/>
    <cs:fontRef idx="minor"/>
  </cs:axisTitle>
  <cs:categoryAxis>
    <cs:lnRef idx="0"/>
    <cs:fillRef idx="0"/>
    <cs:effectRef idx="0"/>
    <cs:fontRef idx="minor"/>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cs:schemeClr val="tx1"/>
    </cs:fontRef>
    <cs:spPr>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MarkerLayout>
    <cs:lnRef idx="0"/>
    <cs:fillRef idx="0"/>
    <cs:effectRef idx="0"/>
    <cs:fontRef idx="minor"/>
  </cs:dataPointMarkerLayout>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chartStyl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12</xdr:row>
      <xdr:rowOff>0</xdr:rowOff>
    </xdr:from>
    <xdr:to>
      <xdr:col>7</xdr:col>
      <xdr:colOff>252000</xdr:colOff>
      <xdr:row>28</xdr:row>
      <xdr:rowOff>11880</xdr:rowOff>
    </xdr:to>
    <xdr:graphicFrame>
      <xdr:nvGraphicFramePr>
        <xdr:cNvPr id="1" name="Chart 1"/>
        <xdr:cNvGraphicFramePr/>
      </xdr:nvGraphicFramePr>
      <xdr:xfrm>
        <a:off x="0" y="2693160"/>
        <a:ext cx="863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4"/>
    <col collapsed="false" customWidth="true" hidden="false" outlineLevel="0" max="2" min="2" style="0" width="100"/>
  </cols>
  <sheetData>
    <row r="1" customFormat="false" ht="18.55" hidden="false" customHeight="false" outlineLevel="0" collapsed="false">
      <c r="A1" s="1" t="s">
        <v>0</v>
      </c>
    </row>
    <row r="3" customFormat="false" ht="15" hidden="false" customHeight="false" outlineLevel="0" collapsed="false">
      <c r="A3" s="2" t="s">
        <v>1</v>
      </c>
    </row>
    <row r="4" customFormat="false" ht="15" hidden="false" customHeight="false" outlineLevel="0" collapsed="false">
      <c r="A4" s="3"/>
      <c r="B4" s="4" t="s">
        <v>2</v>
      </c>
    </row>
    <row r="5" customFormat="false" ht="15" hidden="false" customHeight="false" outlineLevel="0" collapsed="false">
      <c r="A5" s="5"/>
      <c r="B5" s="4" t="s">
        <v>3</v>
      </c>
    </row>
    <row r="6" customFormat="false" ht="15" hidden="false" customHeight="false" outlineLevel="0" collapsed="false">
      <c r="B6" s="6" t="s">
        <v>4</v>
      </c>
    </row>
    <row r="8" customFormat="false" ht="15" hidden="false" customHeight="false" outlineLevel="0" collapsed="false">
      <c r="A8" s="2" t="s">
        <v>5</v>
      </c>
    </row>
    <row r="9" customFormat="false" ht="30" hidden="false" customHeight="true" outlineLevel="0" collapsed="false">
      <c r="A9" s="7" t="n">
        <v>1</v>
      </c>
      <c r="B9" s="8" t="s">
        <v>6</v>
      </c>
    </row>
    <row r="10" customFormat="false" ht="30" hidden="false" customHeight="true" outlineLevel="0" collapsed="false">
      <c r="A10" s="7" t="n">
        <v>2</v>
      </c>
      <c r="B10" s="8" t="s">
        <v>7</v>
      </c>
    </row>
    <row r="11" customFormat="false" ht="30" hidden="false" customHeight="true" outlineLevel="0" collapsed="false">
      <c r="A11" s="7" t="n">
        <v>3</v>
      </c>
      <c r="B11" s="8" t="s">
        <v>8</v>
      </c>
    </row>
    <row r="12" customFormat="false" ht="30" hidden="false" customHeight="true" outlineLevel="0" collapsed="false">
      <c r="A12" s="7" t="n">
        <v>4</v>
      </c>
      <c r="B12" s="8" t="s">
        <v>9</v>
      </c>
    </row>
    <row r="14" customFormat="false" ht="15" hidden="false" customHeight="false" outlineLevel="0" collapsed="false">
      <c r="A14" s="2" t="s">
        <v>10</v>
      </c>
    </row>
    <row r="15" customFormat="false" ht="45" hidden="false" customHeight="true" outlineLevel="0" collapsed="false">
      <c r="A15" s="7" t="s">
        <v>11</v>
      </c>
      <c r="B15" s="8" t="s">
        <v>12</v>
      </c>
    </row>
    <row r="16" customFormat="false" ht="45" hidden="false" customHeight="true" outlineLevel="0" collapsed="false">
      <c r="A16" s="7" t="s">
        <v>11</v>
      </c>
      <c r="B16" s="8" t="s">
        <v>13</v>
      </c>
    </row>
    <row r="17" customFormat="false" ht="30" hidden="false" customHeight="true" outlineLevel="0" collapsed="false">
      <c r="A17" s="7" t="s">
        <v>11</v>
      </c>
      <c r="B17" s="8" t="s">
        <v>14</v>
      </c>
    </row>
    <row r="18" customFormat="false" ht="15" hidden="false" customHeight="true" outlineLevel="0" collapsed="false">
      <c r="A18" s="7" t="s">
        <v>11</v>
      </c>
      <c r="B18" s="8" t="s">
        <v>15</v>
      </c>
    </row>
    <row r="21" customFormat="false" ht="15" hidden="false" customHeight="false" outlineLevel="0" collapsed="false">
      <c r="A21" s="9" t="s">
        <v>16</v>
      </c>
    </row>
  </sheetData>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Modèle offert par Codito BTP, codito-btp.com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8"/>
    <col collapsed="false" customWidth="true" hidden="false" outlineLevel="0" max="2" min="2" style="0" width="22"/>
    <col collapsed="false" customWidth="true" hidden="false" outlineLevel="0" max="3" min="3" style="0" width="11"/>
    <col collapsed="false" customWidth="true" hidden="false" outlineLevel="0" max="6" min="4" style="0" width="13"/>
    <col collapsed="false" customWidth="true" hidden="false" outlineLevel="0" max="7" min="7" style="0" width="9"/>
    <col collapsed="false" customWidth="true" hidden="false" outlineLevel="0" max="8" min="8" style="0" width="11"/>
    <col collapsed="false" customWidth="true" hidden="false" outlineLevel="0" max="9" min="9" style="0" width="9"/>
    <col collapsed="false" customWidth="true" hidden="false" outlineLevel="0" max="11" min="10" style="0" width="13"/>
    <col collapsed="false" customWidth="true" hidden="false" outlineLevel="0" max="12" min="12" style="0" width="12"/>
    <col collapsed="false" customWidth="true" hidden="false" outlineLevel="0" max="13" min="13" style="0" width="8"/>
    <col collapsed="false" customWidth="true" hidden="false" outlineLevel="0" max="14" min="14" style="0" width="24"/>
  </cols>
  <sheetData>
    <row r="1" customFormat="false" ht="18.55" hidden="false" customHeight="false" outlineLevel="0" collapsed="false">
      <c r="A1" s="1" t="s">
        <v>17</v>
      </c>
    </row>
    <row r="2" customFormat="false" ht="15" hidden="false" customHeight="false" outlineLevel="0" collapsed="false">
      <c r="A2" s="6" t="s">
        <v>18</v>
      </c>
    </row>
    <row r="4" customFormat="false" ht="43.5" hidden="false" customHeight="true" outlineLevel="0" collapsed="false">
      <c r="A4" s="10" t="s">
        <v>19</v>
      </c>
      <c r="B4" s="10" t="s">
        <v>20</v>
      </c>
      <c r="C4" s="10" t="s">
        <v>21</v>
      </c>
      <c r="D4" s="10" t="s">
        <v>22</v>
      </c>
      <c r="E4" s="10" t="s">
        <v>23</v>
      </c>
      <c r="F4" s="10" t="s">
        <v>24</v>
      </c>
      <c r="G4" s="10" t="s">
        <v>25</v>
      </c>
      <c r="H4" s="10" t="s">
        <v>26</v>
      </c>
      <c r="I4" s="10" t="s">
        <v>27</v>
      </c>
      <c r="J4" s="10" t="s">
        <v>28</v>
      </c>
      <c r="K4" s="10" t="s">
        <v>29</v>
      </c>
      <c r="L4" s="10" t="s">
        <v>30</v>
      </c>
      <c r="M4" s="10" t="s">
        <v>31</v>
      </c>
      <c r="N4" s="10" t="s">
        <v>32</v>
      </c>
    </row>
    <row r="5" customFormat="false" ht="15" hidden="false" customHeight="false" outlineLevel="0" collapsed="false">
      <c r="A5" s="5" t="str">
        <f aca="false">IF('Chantier 1'!$B$3="","",'Chantier 1'!$B$3)</f>
        <v>Exemple (fictif) : extension d'un atelier</v>
      </c>
      <c r="B5" s="5" t="str">
        <f aca="false">IF($A5="","",IF('Chantier 1'!$B$4="","",'Chantier 1'!$B$4))</f>
        <v>Exemple : conducteur A</v>
      </c>
      <c r="C5" s="11" t="n">
        <f aca="false">IF($A5="","",IF('Chantier 1'!$B$5="","",'Chantier 1'!$B$5))</f>
        <v>46328</v>
      </c>
      <c r="D5" s="12" t="n">
        <f aca="false">IF($A5="","",'Chantier 1'!$D$21)</f>
        <v>236700</v>
      </c>
      <c r="E5" s="12" t="n">
        <f aca="false">IF($A5="","",'Chantier 1'!$E$21)</f>
        <v>217800</v>
      </c>
      <c r="F5" s="12" t="n">
        <f aca="false">IF($A5="","",'Chantier 1'!$F$21)</f>
        <v>132000</v>
      </c>
      <c r="G5" s="13" t="n">
        <f aca="false">IF($A5="","",IF(D5=0,"",E5/D5))</f>
        <v>0.920152091254753</v>
      </c>
      <c r="H5" s="13" t="n">
        <f aca="false">IF($A5="","",IF(D5=0,"",F5/D5))</f>
        <v>0.55766793409379</v>
      </c>
      <c r="I5" s="13" t="n">
        <f aca="false">IF($A5="","",IF('Chantier 1'!$B$6="","",'Chantier 1'!$B$6))</f>
        <v>0.55</v>
      </c>
      <c r="J5" s="12" t="n">
        <f aca="false">IF($A5="","",K5-F5)</f>
        <v>107600</v>
      </c>
      <c r="K5" s="12" t="n">
        <f aca="false">IF($A5="","",'Chantier 1'!$K$21)</f>
        <v>239600</v>
      </c>
      <c r="L5" s="14" t="n">
        <f aca="false">IF($A5="","",K5-D5)</f>
        <v>2900</v>
      </c>
      <c r="M5" s="15" t="n">
        <f aca="false">IF($A5="","",SUMPRODUCT(('Chantier 1'!$A$9:$A$20&lt;&gt;"")*('Chantier 1'!$O$9:$O$20&lt;&gt;"OK")))</f>
        <v>3</v>
      </c>
      <c r="N5" s="5" t="str">
        <f aca="false">IF($A5="","",IF(L5&gt;0,"Dépassement prévu",IF(M5&gt;0,"Lot(s) à surveiller",IF(AND(ISNUMBER(I5),ISNUMBER(H5),H5&gt;I5),"Consommation en avance","Dans le budget"))))</f>
        <v>Dépassement prévu</v>
      </c>
    </row>
    <row r="6" customFormat="false" ht="15" hidden="false" customHeight="false" outlineLevel="0" collapsed="false">
      <c r="A6" s="5" t="str">
        <f aca="false">IF('Chantier 2'!$B$3="","",'Chantier 2'!$B$3)</f>
        <v>Exemple (fictif) : rénovation de bureaux</v>
      </c>
      <c r="B6" s="5" t="str">
        <f aca="false">IF($A6="","",IF('Chantier 2'!$B$4="","",'Chantier 2'!$B$4))</f>
        <v>Exemple : conducteur B</v>
      </c>
      <c r="C6" s="11" t="n">
        <f aca="false">IF($A6="","",IF('Chantier 2'!$B$5="","",'Chantier 2'!$B$5))</f>
        <v>46328</v>
      </c>
      <c r="D6" s="12" t="n">
        <f aca="false">IF($A6="","",'Chantier 2'!$D$21)</f>
        <v>84500</v>
      </c>
      <c r="E6" s="12" t="n">
        <f aca="false">IF($A6="","",'Chantier 2'!$E$21)</f>
        <v>68500</v>
      </c>
      <c r="F6" s="12" t="n">
        <f aca="false">IF($A6="","",'Chantier 2'!$F$21)</f>
        <v>21400</v>
      </c>
      <c r="G6" s="13" t="n">
        <f aca="false">IF($A6="","",IF(D6=0,"",E6/D6))</f>
        <v>0.810650887573965</v>
      </c>
      <c r="H6" s="13" t="n">
        <f aca="false">IF($A6="","",IF(D6=0,"",F6/D6))</f>
        <v>0.253254437869823</v>
      </c>
      <c r="I6" s="13" t="n">
        <f aca="false">IF($A6="","",IF('Chantier 2'!$B$6="","",'Chantier 2'!$B$6))</f>
        <v>0.3</v>
      </c>
      <c r="J6" s="12" t="n">
        <f aca="false">IF($A6="","",K6-F6)</f>
        <v>61900</v>
      </c>
      <c r="K6" s="12" t="n">
        <f aca="false">IF($A6="","",'Chantier 2'!$K$21)</f>
        <v>83300</v>
      </c>
      <c r="L6" s="14" t="n">
        <f aca="false">IF($A6="","",K6-D6)</f>
        <v>-1200</v>
      </c>
      <c r="M6" s="15" t="n">
        <f aca="false">IF($A6="","",SUMPRODUCT(('Chantier 2'!$A$9:$A$20&lt;&gt;"")*('Chantier 2'!$O$9:$O$20&lt;&gt;"OK")))</f>
        <v>0</v>
      </c>
      <c r="N6" s="5" t="str">
        <f aca="false">IF($A6="","",IF(L6&gt;0,"Dépassement prévu",IF(M6&gt;0,"Lot(s) à surveiller",IF(AND(ISNUMBER(I6),ISNUMBER(H6),H6&gt;I6),"Consommation en avance","Dans le budget"))))</f>
        <v>Dans le budget</v>
      </c>
    </row>
    <row r="7" customFormat="false" ht="15" hidden="false" customHeight="false" outlineLevel="0" collapsed="false">
      <c r="A7" s="5" t="str">
        <f aca="false">IF('Chantier 3'!$B$3="","",'Chantier 3'!$B$3)</f>
        <v/>
      </c>
      <c r="B7" s="5" t="str">
        <f aca="false">IF($A7="","",IF('Chantier 3'!$B$4="","",'Chantier 3'!$B$4))</f>
        <v/>
      </c>
      <c r="C7" s="11" t="str">
        <f aca="false">IF($A7="","",IF('Chantier 3'!$B$5="","",'Chantier 3'!$B$5))</f>
        <v/>
      </c>
      <c r="D7" s="12" t="str">
        <f aca="false">IF($A7="","",'Chantier 3'!$D$21)</f>
        <v/>
      </c>
      <c r="E7" s="12" t="str">
        <f aca="false">IF($A7="","",'Chantier 3'!$E$21)</f>
        <v/>
      </c>
      <c r="F7" s="12" t="str">
        <f aca="false">IF($A7="","",'Chantier 3'!$F$21)</f>
        <v/>
      </c>
      <c r="G7" s="13" t="str">
        <f aca="false">IF($A7="","",IF(D7=0,"",E7/D7))</f>
        <v/>
      </c>
      <c r="H7" s="13" t="str">
        <f aca="false">IF($A7="","",IF(D7=0,"",F7/D7))</f>
        <v/>
      </c>
      <c r="I7" s="13" t="str">
        <f aca="false">IF($A7="","",IF('Chantier 3'!$B$6="","",'Chantier 3'!$B$6))</f>
        <v/>
      </c>
      <c r="J7" s="12" t="str">
        <f aca="false">IF($A7="","",K7-F7)</f>
        <v/>
      </c>
      <c r="K7" s="12" t="str">
        <f aca="false">IF($A7="","",'Chantier 3'!$K$21)</f>
        <v/>
      </c>
      <c r="L7" s="14" t="str">
        <f aca="false">IF($A7="","",K7-D7)</f>
        <v/>
      </c>
      <c r="M7" s="15" t="str">
        <f aca="false">IF($A7="","",SUMPRODUCT(('Chantier 3'!$A$9:$A$20&lt;&gt;"")*('Chantier 3'!$O$9:$O$20&lt;&gt;"OK")))</f>
        <v/>
      </c>
      <c r="N7" s="5" t="str">
        <f aca="false">IF($A7="","",IF(L7&gt;0,"Dépassement prévu",IF(M7&gt;0,"Lot(s) à surveiller",IF(AND(ISNUMBER(I7),ISNUMBER(H7),H7&gt;I7),"Consommation en avance","Dans le budget"))))</f>
        <v/>
      </c>
    </row>
    <row r="8" customFormat="false" ht="15" hidden="false" customHeight="false" outlineLevel="0" collapsed="false">
      <c r="A8" s="5" t="str">
        <f aca="false">IF('Chantier 4'!$B$3="","",'Chantier 4'!$B$3)</f>
        <v/>
      </c>
      <c r="B8" s="5" t="str">
        <f aca="false">IF($A8="","",IF('Chantier 4'!$B$4="","",'Chantier 4'!$B$4))</f>
        <v/>
      </c>
      <c r="C8" s="11" t="str">
        <f aca="false">IF($A8="","",IF('Chantier 4'!$B$5="","",'Chantier 4'!$B$5))</f>
        <v/>
      </c>
      <c r="D8" s="12" t="str">
        <f aca="false">IF($A8="","",'Chantier 4'!$D$21)</f>
        <v/>
      </c>
      <c r="E8" s="12" t="str">
        <f aca="false">IF($A8="","",'Chantier 4'!$E$21)</f>
        <v/>
      </c>
      <c r="F8" s="12" t="str">
        <f aca="false">IF($A8="","",'Chantier 4'!$F$21)</f>
        <v/>
      </c>
      <c r="G8" s="13" t="str">
        <f aca="false">IF($A8="","",IF(D8=0,"",E8/D8))</f>
        <v/>
      </c>
      <c r="H8" s="13" t="str">
        <f aca="false">IF($A8="","",IF(D8=0,"",F8/D8))</f>
        <v/>
      </c>
      <c r="I8" s="13" t="str">
        <f aca="false">IF($A8="","",IF('Chantier 4'!$B$6="","",'Chantier 4'!$B$6))</f>
        <v/>
      </c>
      <c r="J8" s="12" t="str">
        <f aca="false">IF($A8="","",K8-F8)</f>
        <v/>
      </c>
      <c r="K8" s="12" t="str">
        <f aca="false">IF($A8="","",'Chantier 4'!$K$21)</f>
        <v/>
      </c>
      <c r="L8" s="14" t="str">
        <f aca="false">IF($A8="","",K8-D8)</f>
        <v/>
      </c>
      <c r="M8" s="15" t="str">
        <f aca="false">IF($A8="","",SUMPRODUCT(('Chantier 4'!$A$9:$A$20&lt;&gt;"")*('Chantier 4'!$O$9:$O$20&lt;&gt;"OK")))</f>
        <v/>
      </c>
      <c r="N8" s="5" t="str">
        <f aca="false">IF($A8="","",IF(L8&gt;0,"Dépassement prévu",IF(M8&gt;0,"Lot(s) à surveiller",IF(AND(ISNUMBER(I8),ISNUMBER(H8),H8&gt;I8),"Consommation en avance","Dans le budget"))))</f>
        <v/>
      </c>
    </row>
    <row r="9" customFormat="false" ht="15" hidden="false" customHeight="false" outlineLevel="0" collapsed="false">
      <c r="A9" s="5" t="str">
        <f aca="false">IF('Chantier 5'!$B$3="","",'Chantier 5'!$B$3)</f>
        <v/>
      </c>
      <c r="B9" s="5" t="str">
        <f aca="false">IF($A9="","",IF('Chantier 5'!$B$4="","",'Chantier 5'!$B$4))</f>
        <v/>
      </c>
      <c r="C9" s="11" t="str">
        <f aca="false">IF($A9="","",IF('Chantier 5'!$B$5="","",'Chantier 5'!$B$5))</f>
        <v/>
      </c>
      <c r="D9" s="12" t="str">
        <f aca="false">IF($A9="","",'Chantier 5'!$D$21)</f>
        <v/>
      </c>
      <c r="E9" s="12" t="str">
        <f aca="false">IF($A9="","",'Chantier 5'!$E$21)</f>
        <v/>
      </c>
      <c r="F9" s="12" t="str">
        <f aca="false">IF($A9="","",'Chantier 5'!$F$21)</f>
        <v/>
      </c>
      <c r="G9" s="13" t="str">
        <f aca="false">IF($A9="","",IF(D9=0,"",E9/D9))</f>
        <v/>
      </c>
      <c r="H9" s="13" t="str">
        <f aca="false">IF($A9="","",IF(D9=0,"",F9/D9))</f>
        <v/>
      </c>
      <c r="I9" s="13" t="str">
        <f aca="false">IF($A9="","",IF('Chantier 5'!$B$6="","",'Chantier 5'!$B$6))</f>
        <v/>
      </c>
      <c r="J9" s="12" t="str">
        <f aca="false">IF($A9="","",K9-F9)</f>
        <v/>
      </c>
      <c r="K9" s="12" t="str">
        <f aca="false">IF($A9="","",'Chantier 5'!$K$21)</f>
        <v/>
      </c>
      <c r="L9" s="14" t="str">
        <f aca="false">IF($A9="","",K9-D9)</f>
        <v/>
      </c>
      <c r="M9" s="15" t="str">
        <f aca="false">IF($A9="","",SUMPRODUCT(('Chantier 5'!$A$9:$A$20&lt;&gt;"")*('Chantier 5'!$O$9:$O$20&lt;&gt;"OK")))</f>
        <v/>
      </c>
      <c r="N9" s="5" t="str">
        <f aca="false">IF($A9="","",IF(L9&gt;0,"Dépassement prévu",IF(M9&gt;0,"Lot(s) à surveiller",IF(AND(ISNUMBER(I9),ISNUMBER(H9),H9&gt;I9),"Consommation en avance","Dans le budget"))))</f>
        <v/>
      </c>
    </row>
    <row r="10" customFormat="false" ht="15" hidden="false" customHeight="false" outlineLevel="0" collapsed="false">
      <c r="A10" s="5" t="str">
        <f aca="false">IF('Chantier 6'!$B$3="","",'Chantier 6'!$B$3)</f>
        <v/>
      </c>
      <c r="B10" s="5" t="str">
        <f aca="false">IF($A10="","",IF('Chantier 6'!$B$4="","",'Chantier 6'!$B$4))</f>
        <v/>
      </c>
      <c r="C10" s="11" t="str">
        <f aca="false">IF($A10="","",IF('Chantier 6'!$B$5="","",'Chantier 6'!$B$5))</f>
        <v/>
      </c>
      <c r="D10" s="12" t="str">
        <f aca="false">IF($A10="","",'Chantier 6'!$D$21)</f>
        <v/>
      </c>
      <c r="E10" s="12" t="str">
        <f aca="false">IF($A10="","",'Chantier 6'!$E$21)</f>
        <v/>
      </c>
      <c r="F10" s="12" t="str">
        <f aca="false">IF($A10="","",'Chantier 6'!$F$21)</f>
        <v/>
      </c>
      <c r="G10" s="13" t="str">
        <f aca="false">IF($A10="","",IF(D10=0,"",E10/D10))</f>
        <v/>
      </c>
      <c r="H10" s="13" t="str">
        <f aca="false">IF($A10="","",IF(D10=0,"",F10/D10))</f>
        <v/>
      </c>
      <c r="I10" s="13" t="str">
        <f aca="false">IF($A10="","",IF('Chantier 6'!$B$6="","",'Chantier 6'!$B$6))</f>
        <v/>
      </c>
      <c r="J10" s="12" t="str">
        <f aca="false">IF($A10="","",K10-F10)</f>
        <v/>
      </c>
      <c r="K10" s="12" t="str">
        <f aca="false">IF($A10="","",'Chantier 6'!$K$21)</f>
        <v/>
      </c>
      <c r="L10" s="14" t="str">
        <f aca="false">IF($A10="","",K10-D10)</f>
        <v/>
      </c>
      <c r="M10" s="15" t="str">
        <f aca="false">IF($A10="","",SUMPRODUCT(('Chantier 6'!$A$9:$A$20&lt;&gt;"")*('Chantier 6'!$O$9:$O$20&lt;&gt;"OK")))</f>
        <v/>
      </c>
      <c r="N10" s="5" t="str">
        <f aca="false">IF($A10="","",IF(L10&gt;0,"Dépassement prévu",IF(M10&gt;0,"Lot(s) à surveiller",IF(AND(ISNUMBER(I10),ISNUMBER(H10),H10&gt;I10),"Consommation en avance","Dans le budget"))))</f>
        <v/>
      </c>
    </row>
    <row r="11" customFormat="false" ht="15" hidden="false" customHeight="false" outlineLevel="0" collapsed="false">
      <c r="A11" s="10" t="s">
        <v>33</v>
      </c>
      <c r="B11" s="10"/>
      <c r="C11" s="10"/>
      <c r="D11" s="16" t="n">
        <f aca="false">SUM(D5:D10)</f>
        <v>321200</v>
      </c>
      <c r="E11" s="16" t="n">
        <f aca="false">SUM(E5:E10)</f>
        <v>286300</v>
      </c>
      <c r="F11" s="16" t="n">
        <f aca="false">SUM(F5:F10)</f>
        <v>153400</v>
      </c>
      <c r="G11" s="17" t="n">
        <f aca="false">IF(D11=0,"",E11/D11)</f>
        <v>0.89134495641345</v>
      </c>
      <c r="H11" s="17" t="n">
        <f aca="false">IF(D11=0,"",F11/D11)</f>
        <v>0.477584059775841</v>
      </c>
      <c r="I11" s="10"/>
      <c r="J11" s="16" t="n">
        <f aca="false">SUM(J5:J10)</f>
        <v>169500</v>
      </c>
      <c r="K11" s="16" t="n">
        <f aca="false">SUM(K5:K10)</f>
        <v>322900</v>
      </c>
      <c r="L11" s="18" t="n">
        <f aca="false">SUM(L5:L10)</f>
        <v>1700</v>
      </c>
      <c r="M11" s="19" t="n">
        <f aca="false">SUM(M5:M10)</f>
        <v>3</v>
      </c>
      <c r="N11" s="10"/>
    </row>
    <row r="31" customFormat="false" ht="15" hidden="false" customHeight="false" outlineLevel="0" collapsed="false">
      <c r="A31" s="6" t="s">
        <v>34</v>
      </c>
    </row>
    <row r="33" customFormat="false" ht="15" hidden="false" customHeight="false" outlineLevel="0" collapsed="false">
      <c r="A33" s="9" t="s">
        <v>16</v>
      </c>
    </row>
  </sheetData>
  <conditionalFormatting sqref="N5:N10">
    <cfRule type="expression" priority="2" aboveAverage="0" equalAverage="0" bottom="0" percent="0" rank="0" text="" dxfId="0">
      <formula>OR(N5="Dans le budget")</formula>
    </cfRule>
    <cfRule type="expression" priority="3" aboveAverage="0" equalAverage="0" bottom="0" percent="0" rank="0" text="" dxfId="1">
      <formula>OR(N5="Lot(s) à surveiller",N5="Consommation en avance")</formula>
    </cfRule>
    <cfRule type="expression" priority="4" aboveAverage="0" equalAverage="0" bottom="0" percent="0" rank="0" text="" dxfId="2">
      <formula>OR(N5="Dépassement prévu")</formula>
    </cfRule>
  </conditionalFormatting>
  <conditionalFormatting sqref="L5:L10">
    <cfRule type="expression" priority="5" aboveAverage="0" equalAverage="0" bottom="0" percent="0" rank="0" text="" dxfId="3">
      <formula>AND(ISNUMBER(L5),L5&gt;0)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9"/>
    <col collapsed="false" customWidth="true" hidden="false" outlineLevel="0" max="2" min="2" style="0" width="13"/>
    <col collapsed="false" customWidth="true" hidden="false" outlineLevel="0" max="3" min="3" style="0" width="12"/>
    <col collapsed="false" customWidth="true" hidden="false" outlineLevel="0" max="6" min="4" style="0" width="13"/>
    <col collapsed="false" customWidth="true" hidden="false" outlineLevel="0" max="10" min="7" style="0" width="12.5"/>
    <col collapsed="false" customWidth="true" hidden="false" outlineLevel="0" max="11" min="11" style="0" width="13"/>
    <col collapsed="false" customWidth="true" hidden="false" outlineLevel="0" max="12" min="12" style="0" width="12"/>
    <col collapsed="false" customWidth="true" hidden="false" outlineLevel="0" max="13" min="13" style="0" width="9"/>
    <col collapsed="false" customWidth="true" hidden="false" outlineLevel="0" max="14" min="14" style="0" width="11"/>
    <col collapsed="false" customWidth="true" hidden="false" outlineLevel="0" max="15" min="15" style="0" width="28"/>
  </cols>
  <sheetData>
    <row r="1" customFormat="false" ht="18.55" hidden="false" customHeight="false" outlineLevel="0" collapsed="false">
      <c r="A1" s="1" t="s">
        <v>35</v>
      </c>
    </row>
    <row r="2" customFormat="false" ht="15" hidden="false" customHeight="false" outlineLevel="0" collapsed="false">
      <c r="A2" s="6" t="s">
        <v>36</v>
      </c>
    </row>
    <row r="3" customFormat="false" ht="15" hidden="false" customHeight="false" outlineLevel="0" collapsed="false">
      <c r="A3" s="20" t="s">
        <v>19</v>
      </c>
      <c r="B3" s="21" t="s">
        <v>37</v>
      </c>
      <c r="C3" s="21"/>
      <c r="D3" s="21"/>
    </row>
    <row r="4" customFormat="false" ht="15" hidden="false" customHeight="false" outlineLevel="0" collapsed="false">
      <c r="A4" s="20" t="s">
        <v>38</v>
      </c>
      <c r="B4" s="21" t="s">
        <v>39</v>
      </c>
      <c r="C4" s="21"/>
      <c r="D4" s="21"/>
    </row>
    <row r="5" customFormat="false" ht="15" hidden="false" customHeight="false" outlineLevel="0" collapsed="false">
      <c r="A5" s="20" t="s">
        <v>21</v>
      </c>
      <c r="B5" s="22" t="n">
        <v>46328</v>
      </c>
      <c r="C5" s="22"/>
      <c r="D5" s="22"/>
    </row>
    <row r="6" customFormat="false" ht="15" hidden="false" customHeight="false" outlineLevel="0" collapsed="false">
      <c r="A6" s="20" t="s">
        <v>40</v>
      </c>
      <c r="B6" s="23" t="n">
        <v>0.55</v>
      </c>
      <c r="C6" s="23"/>
      <c r="D6" s="23"/>
    </row>
    <row r="8" customFormat="false" ht="55.5" hidden="false" customHeight="true" outlineLevel="0" collapsed="false">
      <c r="A8" s="10" t="s">
        <v>41</v>
      </c>
      <c r="B8" s="10" t="s">
        <v>42</v>
      </c>
      <c r="C8" s="10" t="s">
        <v>43</v>
      </c>
      <c r="D8" s="10" t="s">
        <v>22</v>
      </c>
      <c r="E8" s="10" t="s">
        <v>44</v>
      </c>
      <c r="F8" s="10" t="s">
        <v>45</v>
      </c>
      <c r="G8" s="10" t="s">
        <v>46</v>
      </c>
      <c r="H8" s="10" t="s">
        <v>47</v>
      </c>
      <c r="I8" s="10" t="s">
        <v>48</v>
      </c>
      <c r="J8" s="10" t="s">
        <v>49</v>
      </c>
      <c r="K8" s="10" t="s">
        <v>29</v>
      </c>
      <c r="L8" s="10" t="s">
        <v>30</v>
      </c>
      <c r="M8" s="10" t="s">
        <v>25</v>
      </c>
      <c r="N8" s="10" t="s">
        <v>26</v>
      </c>
      <c r="O8" s="10" t="s">
        <v>50</v>
      </c>
    </row>
    <row r="9" customFormat="false" ht="15" hidden="false" customHeight="false" outlineLevel="0" collapsed="false">
      <c r="A9" s="3" t="s">
        <v>51</v>
      </c>
      <c r="B9" s="24" t="n">
        <v>26000</v>
      </c>
      <c r="C9" s="24" t="n">
        <v>0</v>
      </c>
      <c r="D9" s="12" t="n">
        <f aca="false">IF($A9="","",N(B9)+N(C9))</f>
        <v>26000</v>
      </c>
      <c r="E9" s="24" t="n">
        <v>27500</v>
      </c>
      <c r="F9" s="24" t="n">
        <v>27500</v>
      </c>
      <c r="G9" s="12" t="n">
        <f aca="false">IF($A9="","",MAX(0,N(E9)-N(F9)))</f>
        <v>0</v>
      </c>
      <c r="H9" s="12" t="n">
        <f aca="false">IF($A9="","",MAX(0,D9-N(E9)))</f>
        <v>0</v>
      </c>
      <c r="I9" s="12" t="n">
        <f aca="false">IF($A9="","",MAX(0,MAX(D9,N(E9))-N(F9)))</f>
        <v>0</v>
      </c>
      <c r="J9" s="24" t="n">
        <v>0</v>
      </c>
      <c r="K9" s="12" t="n">
        <f aca="false">IF($A9="","",N(F9)+IF(J9="",I9,J9))</f>
        <v>27500</v>
      </c>
      <c r="L9" s="14" t="n">
        <f aca="false">IF($A9="","",K9-D9)</f>
        <v>1500</v>
      </c>
      <c r="M9" s="13" t="n">
        <f aca="false">IF($A9="","",IF(D9=0,"",N(E9)/D9))</f>
        <v>1.05769230769231</v>
      </c>
      <c r="N9" s="13" t="n">
        <f aca="false">IF($A9="","",IF(D9=0,"",N(F9)/D9))</f>
        <v>1.05769230769231</v>
      </c>
      <c r="O9" s="5" t="str">
        <f aca="false">IF($A9="","",IF(N(E9)&gt;D9,"Engagé au-delà du budget",IF(N(F9)&gt;N(E9),"Réalisé au-delà de l'engagé",IF(K9&gt;D9,"Coût final au-delà du budget","OK"))))</f>
        <v>Engagé au-delà du budget</v>
      </c>
    </row>
    <row r="10" customFormat="false" ht="15" hidden="false" customHeight="false" outlineLevel="0" collapsed="false">
      <c r="A10" s="3" t="s">
        <v>52</v>
      </c>
      <c r="B10" s="24" t="n">
        <v>92000</v>
      </c>
      <c r="C10" s="24" t="n">
        <v>4500</v>
      </c>
      <c r="D10" s="12" t="n">
        <f aca="false">IF($A10="","",N(B10)+N(C10))</f>
        <v>96500</v>
      </c>
      <c r="E10" s="24" t="n">
        <v>88000</v>
      </c>
      <c r="F10" s="24" t="n">
        <v>61000</v>
      </c>
      <c r="G10" s="12" t="n">
        <f aca="false">IF($A10="","",MAX(0,N(E10)-N(F10)))</f>
        <v>27000</v>
      </c>
      <c r="H10" s="12" t="n">
        <f aca="false">IF($A10="","",MAX(0,D10-N(E10)))</f>
        <v>8500</v>
      </c>
      <c r="I10" s="12" t="n">
        <f aca="false">IF($A10="","",MAX(0,MAX(D10,N(E10))-N(F10)))</f>
        <v>35500</v>
      </c>
      <c r="J10" s="24"/>
      <c r="K10" s="12" t="n">
        <f aca="false">IF($A10="","",N(F10)+IF(J10="",I10,J10))</f>
        <v>96500</v>
      </c>
      <c r="L10" s="14" t="n">
        <f aca="false">IF($A10="","",K10-D10)</f>
        <v>0</v>
      </c>
      <c r="M10" s="13" t="n">
        <f aca="false">IF($A10="","",IF(D10=0,"",N(E10)/D10))</f>
        <v>0.911917098445596</v>
      </c>
      <c r="N10" s="13" t="n">
        <f aca="false">IF($A10="","",IF(D10=0,"",N(F10)/D10))</f>
        <v>0.632124352331606</v>
      </c>
      <c r="O10" s="5" t="str">
        <f aca="false">IF($A10="","",IF(N(E10)&gt;D10,"Engagé au-delà du budget",IF(N(F10)&gt;N(E10),"Réalisé au-delà de l'engagé",IF(K10&gt;D10,"Coût final au-delà du budget","OK"))))</f>
        <v>OK</v>
      </c>
    </row>
    <row r="11" customFormat="false" ht="15" hidden="false" customHeight="false" outlineLevel="0" collapsed="false">
      <c r="A11" s="3" t="s">
        <v>53</v>
      </c>
      <c r="B11" s="24" t="n">
        <v>48000</v>
      </c>
      <c r="C11" s="24" t="n">
        <v>0</v>
      </c>
      <c r="D11" s="12" t="n">
        <f aca="false">IF($A11="","",N(B11)+N(C11))</f>
        <v>48000</v>
      </c>
      <c r="E11" s="24" t="n">
        <v>46500</v>
      </c>
      <c r="F11" s="24" t="n">
        <v>18000</v>
      </c>
      <c r="G11" s="12" t="n">
        <f aca="false">IF($A11="","",MAX(0,N(E11)-N(F11)))</f>
        <v>28500</v>
      </c>
      <c r="H11" s="12" t="n">
        <f aca="false">IF($A11="","",MAX(0,D11-N(E11)))</f>
        <v>1500</v>
      </c>
      <c r="I11" s="12" t="n">
        <f aca="false">IF($A11="","",MAX(0,MAX(D11,N(E11))-N(F11)))</f>
        <v>30000</v>
      </c>
      <c r="J11" s="24"/>
      <c r="K11" s="12" t="n">
        <f aca="false">IF($A11="","",N(F11)+IF(J11="",I11,J11))</f>
        <v>48000</v>
      </c>
      <c r="L11" s="14" t="n">
        <f aca="false">IF($A11="","",K11-D11)</f>
        <v>0</v>
      </c>
      <c r="M11" s="13" t="n">
        <f aca="false">IF($A11="","",IF(D11=0,"",N(E11)/D11))</f>
        <v>0.96875</v>
      </c>
      <c r="N11" s="13" t="n">
        <f aca="false">IF($A11="","",IF(D11=0,"",N(F11)/D11))</f>
        <v>0.375</v>
      </c>
      <c r="O11" s="5" t="str">
        <f aca="false">IF($A11="","",IF(N(E11)&gt;D11,"Engagé au-delà du budget",IF(N(F11)&gt;N(E11),"Réalisé au-delà de l'engagé",IF(K11&gt;D11,"Coût final au-delà du budget","OK"))))</f>
        <v>OK</v>
      </c>
    </row>
    <row r="12" customFormat="false" ht="15" hidden="false" customHeight="false" outlineLevel="0" collapsed="false">
      <c r="A12" s="3" t="s">
        <v>54</v>
      </c>
      <c r="B12" s="24" t="n">
        <v>21000</v>
      </c>
      <c r="C12" s="24" t="n">
        <v>0</v>
      </c>
      <c r="D12" s="12" t="n">
        <f aca="false">IF($A12="","",N(B12)+N(C12))</f>
        <v>21000</v>
      </c>
      <c r="E12" s="24" t="n">
        <v>22800</v>
      </c>
      <c r="F12" s="24" t="n">
        <v>0</v>
      </c>
      <c r="G12" s="12" t="n">
        <f aca="false">IF($A12="","",MAX(0,N(E12)-N(F12)))</f>
        <v>22800</v>
      </c>
      <c r="H12" s="12" t="n">
        <f aca="false">IF($A12="","",MAX(0,D12-N(E12)))</f>
        <v>0</v>
      </c>
      <c r="I12" s="12" t="n">
        <f aca="false">IF($A12="","",MAX(0,MAX(D12,N(E12))-N(F12)))</f>
        <v>22800</v>
      </c>
      <c r="J12" s="24"/>
      <c r="K12" s="12" t="n">
        <f aca="false">IF($A12="","",N(F12)+IF(J12="",I12,J12))</f>
        <v>22800</v>
      </c>
      <c r="L12" s="14" t="n">
        <f aca="false">IF($A12="","",K12-D12)</f>
        <v>1800</v>
      </c>
      <c r="M12" s="13" t="n">
        <f aca="false">IF($A12="","",IF(D12=0,"",N(E12)/D12))</f>
        <v>1.08571428571429</v>
      </c>
      <c r="N12" s="13" t="n">
        <f aca="false">IF($A12="","",IF(D12=0,"",N(F12)/D12))</f>
        <v>0</v>
      </c>
      <c r="O12" s="5" t="str">
        <f aca="false">IF($A12="","",IF(N(E12)&gt;D12,"Engagé au-delà du budget",IF(N(F12)&gt;N(E12),"Réalisé au-delà de l'engagé",IF(K12&gt;D12,"Coût final au-delà du budget","OK"))))</f>
        <v>Engagé au-delà du budget</v>
      </c>
    </row>
    <row r="13" customFormat="false" ht="15" hidden="false" customHeight="false" outlineLevel="0" collapsed="false">
      <c r="A13" s="3" t="s">
        <v>55</v>
      </c>
      <c r="B13" s="24" t="n">
        <v>18500</v>
      </c>
      <c r="C13" s="24" t="n">
        <v>1200</v>
      </c>
      <c r="D13" s="12" t="n">
        <f aca="false">IF($A13="","",N(B13)+N(C13))</f>
        <v>19700</v>
      </c>
      <c r="E13" s="24" t="n">
        <v>12000</v>
      </c>
      <c r="F13" s="24" t="n">
        <v>4200</v>
      </c>
      <c r="G13" s="12" t="n">
        <f aca="false">IF($A13="","",MAX(0,N(E13)-N(F13)))</f>
        <v>7800</v>
      </c>
      <c r="H13" s="12" t="n">
        <f aca="false">IF($A13="","",MAX(0,D13-N(E13)))</f>
        <v>7700</v>
      </c>
      <c r="I13" s="12" t="n">
        <f aca="false">IF($A13="","",MAX(0,MAX(D13,N(E13))-N(F13)))</f>
        <v>15500</v>
      </c>
      <c r="J13" s="24"/>
      <c r="K13" s="12" t="n">
        <f aca="false">IF($A13="","",N(F13)+IF(J13="",I13,J13))</f>
        <v>19700</v>
      </c>
      <c r="L13" s="14" t="n">
        <f aca="false">IF($A13="","",K13-D13)</f>
        <v>0</v>
      </c>
      <c r="M13" s="13" t="n">
        <f aca="false">IF($A13="","",IF(D13=0,"",N(E13)/D13))</f>
        <v>0.609137055837564</v>
      </c>
      <c r="N13" s="13" t="n">
        <f aca="false">IF($A13="","",IF(D13=0,"",N(F13)/D13))</f>
        <v>0.213197969543147</v>
      </c>
      <c r="O13" s="5" t="str">
        <f aca="false">IF($A13="","",IF(N(E13)&gt;D13,"Engagé au-delà du budget",IF(N(F13)&gt;N(E13),"Réalisé au-delà de l'engagé",IF(K13&gt;D13,"Coût final au-delà du budget","OK"))))</f>
        <v>OK</v>
      </c>
    </row>
    <row r="14" customFormat="false" ht="15" hidden="false" customHeight="false" outlineLevel="0" collapsed="false">
      <c r="A14" s="3" t="s">
        <v>56</v>
      </c>
      <c r="B14" s="24" t="n">
        <v>16000</v>
      </c>
      <c r="C14" s="24" t="n">
        <v>0</v>
      </c>
      <c r="D14" s="12" t="n">
        <f aca="false">IF($A14="","",N(B14)+N(C14))</f>
        <v>16000</v>
      </c>
      <c r="E14" s="24" t="n">
        <v>15000</v>
      </c>
      <c r="F14" s="24" t="n">
        <v>16200</v>
      </c>
      <c r="G14" s="12" t="n">
        <f aca="false">IF($A14="","",MAX(0,N(E14)-N(F14)))</f>
        <v>0</v>
      </c>
      <c r="H14" s="12" t="n">
        <f aca="false">IF($A14="","",MAX(0,D14-N(E14)))</f>
        <v>1000</v>
      </c>
      <c r="I14" s="12" t="n">
        <f aca="false">IF($A14="","",MAX(0,MAX(D14,N(E14))-N(F14)))</f>
        <v>0</v>
      </c>
      <c r="J14" s="24"/>
      <c r="K14" s="12" t="n">
        <f aca="false">IF($A14="","",N(F14)+IF(J14="",I14,J14))</f>
        <v>16200</v>
      </c>
      <c r="L14" s="14" t="n">
        <f aca="false">IF($A14="","",K14-D14)</f>
        <v>200</v>
      </c>
      <c r="M14" s="13" t="n">
        <f aca="false">IF($A14="","",IF(D14=0,"",N(E14)/D14))</f>
        <v>0.9375</v>
      </c>
      <c r="N14" s="13" t="n">
        <f aca="false">IF($A14="","",IF(D14=0,"",N(F14)/D14))</f>
        <v>1.0125</v>
      </c>
      <c r="O14" s="5" t="str">
        <f aca="false">IF($A14="","",IF(N(E14)&gt;D14,"Engagé au-delà du budget",IF(N(F14)&gt;N(E14),"Réalisé au-delà de l'engagé",IF(K14&gt;D14,"Coût final au-delà du budget","OK"))))</f>
        <v>Réalisé au-delà de l'engagé</v>
      </c>
    </row>
    <row r="15" customFormat="false" ht="15" hidden="false" customHeight="false" outlineLevel="0" collapsed="false">
      <c r="A15" s="3" t="s">
        <v>57</v>
      </c>
      <c r="B15" s="24" t="n">
        <v>9500</v>
      </c>
      <c r="C15" s="24" t="n">
        <v>0</v>
      </c>
      <c r="D15" s="12" t="n">
        <f aca="false">IF($A15="","",N(B15)+N(C15))</f>
        <v>9500</v>
      </c>
      <c r="E15" s="24" t="n">
        <v>6000</v>
      </c>
      <c r="F15" s="24" t="n">
        <v>5100</v>
      </c>
      <c r="G15" s="12" t="n">
        <f aca="false">IF($A15="","",MAX(0,N(E15)-N(F15)))</f>
        <v>900</v>
      </c>
      <c r="H15" s="12" t="n">
        <f aca="false">IF($A15="","",MAX(0,D15-N(E15)))</f>
        <v>3500</v>
      </c>
      <c r="I15" s="12" t="n">
        <f aca="false">IF($A15="","",MAX(0,MAX(D15,N(E15))-N(F15)))</f>
        <v>4400</v>
      </c>
      <c r="J15" s="24" t="n">
        <v>3800</v>
      </c>
      <c r="K15" s="12" t="n">
        <f aca="false">IF($A15="","",N(F15)+IF(J15="",I15,J15))</f>
        <v>8900</v>
      </c>
      <c r="L15" s="14" t="n">
        <f aca="false">IF($A15="","",K15-D15)</f>
        <v>-600</v>
      </c>
      <c r="M15" s="13" t="n">
        <f aca="false">IF($A15="","",IF(D15=0,"",N(E15)/D15))</f>
        <v>0.631578947368421</v>
      </c>
      <c r="N15" s="13" t="n">
        <f aca="false">IF($A15="","",IF(D15=0,"",N(F15)/D15))</f>
        <v>0.536842105263158</v>
      </c>
      <c r="O15" s="5" t="str">
        <f aca="false">IF($A15="","",IF(N(E15)&gt;D15,"Engagé au-delà du budget",IF(N(F15)&gt;N(E15),"Réalisé au-delà de l'engagé",IF(K15&gt;D15,"Coût final au-delà du budget","OK"))))</f>
        <v>OK</v>
      </c>
    </row>
    <row r="16" customFormat="false" ht="15" hidden="false" customHeight="false" outlineLevel="0" collapsed="false">
      <c r="A16" s="3"/>
      <c r="B16" s="24"/>
      <c r="C16" s="24"/>
      <c r="D16" s="12" t="str">
        <f aca="false">IF($A16="","",N(B16)+N(C16))</f>
        <v/>
      </c>
      <c r="E16" s="24"/>
      <c r="F16" s="24"/>
      <c r="G16" s="12" t="str">
        <f aca="false">IF($A16="","",MAX(0,N(E16)-N(F16)))</f>
        <v/>
      </c>
      <c r="H16" s="12" t="str">
        <f aca="false">IF($A16="","",MAX(0,D16-N(E16)))</f>
        <v/>
      </c>
      <c r="I16" s="12" t="str">
        <f aca="false">IF($A16="","",MAX(0,MAX(D16,N(E16))-N(F16)))</f>
        <v/>
      </c>
      <c r="J16" s="24"/>
      <c r="K16" s="12" t="str">
        <f aca="false">IF($A16="","",N(F16)+IF(J16="",I16,J16))</f>
        <v/>
      </c>
      <c r="L16" s="14" t="str">
        <f aca="false">IF($A16="","",K16-D16)</f>
        <v/>
      </c>
      <c r="M16" s="13" t="str">
        <f aca="false">IF($A16="","",IF(D16=0,"",N(E16)/D16))</f>
        <v/>
      </c>
      <c r="N16" s="13" t="str">
        <f aca="false">IF($A16="","",IF(D16=0,"",N(F16)/D16))</f>
        <v/>
      </c>
      <c r="O16" s="5" t="str">
        <f aca="false">IF($A16="","",IF(N(E16)&gt;D16,"Engagé au-delà du budget",IF(N(F16)&gt;N(E16),"Réalisé au-delà de l'engagé",IF(K16&gt;D16,"Coût final au-delà du budget","OK"))))</f>
        <v/>
      </c>
    </row>
    <row r="17" customFormat="false" ht="15" hidden="false" customHeight="false" outlineLevel="0" collapsed="false">
      <c r="A17" s="3"/>
      <c r="B17" s="24"/>
      <c r="C17" s="24"/>
      <c r="D17" s="12" t="str">
        <f aca="false">IF($A17="","",N(B17)+N(C17))</f>
        <v/>
      </c>
      <c r="E17" s="24"/>
      <c r="F17" s="24"/>
      <c r="G17" s="12" t="str">
        <f aca="false">IF($A17="","",MAX(0,N(E17)-N(F17)))</f>
        <v/>
      </c>
      <c r="H17" s="12" t="str">
        <f aca="false">IF($A17="","",MAX(0,D17-N(E17)))</f>
        <v/>
      </c>
      <c r="I17" s="12" t="str">
        <f aca="false">IF($A17="","",MAX(0,MAX(D17,N(E17))-N(F17)))</f>
        <v/>
      </c>
      <c r="J17" s="24"/>
      <c r="K17" s="12" t="str">
        <f aca="false">IF($A17="","",N(F17)+IF(J17="",I17,J17))</f>
        <v/>
      </c>
      <c r="L17" s="14" t="str">
        <f aca="false">IF($A17="","",K17-D17)</f>
        <v/>
      </c>
      <c r="M17" s="13" t="str">
        <f aca="false">IF($A17="","",IF(D17=0,"",N(E17)/D17))</f>
        <v/>
      </c>
      <c r="N17" s="13" t="str">
        <f aca="false">IF($A17="","",IF(D17=0,"",N(F17)/D17))</f>
        <v/>
      </c>
      <c r="O17" s="5" t="str">
        <f aca="false">IF($A17="","",IF(N(E17)&gt;D17,"Engagé au-delà du budget",IF(N(F17)&gt;N(E17),"Réalisé au-delà de l'engagé",IF(K17&gt;D17,"Coût final au-delà du budget","OK"))))</f>
        <v/>
      </c>
    </row>
    <row r="18" customFormat="false" ht="15" hidden="false" customHeight="false" outlineLevel="0" collapsed="false">
      <c r="A18" s="3"/>
      <c r="B18" s="24"/>
      <c r="C18" s="24"/>
      <c r="D18" s="12" t="str">
        <f aca="false">IF($A18="","",N(B18)+N(C18))</f>
        <v/>
      </c>
      <c r="E18" s="24"/>
      <c r="F18" s="24"/>
      <c r="G18" s="12" t="str">
        <f aca="false">IF($A18="","",MAX(0,N(E18)-N(F18)))</f>
        <v/>
      </c>
      <c r="H18" s="12" t="str">
        <f aca="false">IF($A18="","",MAX(0,D18-N(E18)))</f>
        <v/>
      </c>
      <c r="I18" s="12" t="str">
        <f aca="false">IF($A18="","",MAX(0,MAX(D18,N(E18))-N(F18)))</f>
        <v/>
      </c>
      <c r="J18" s="24"/>
      <c r="K18" s="12" t="str">
        <f aca="false">IF($A18="","",N(F18)+IF(J18="",I18,J18))</f>
        <v/>
      </c>
      <c r="L18" s="14" t="str">
        <f aca="false">IF($A18="","",K18-D18)</f>
        <v/>
      </c>
      <c r="M18" s="13" t="str">
        <f aca="false">IF($A18="","",IF(D18=0,"",N(E18)/D18))</f>
        <v/>
      </c>
      <c r="N18" s="13" t="str">
        <f aca="false">IF($A18="","",IF(D18=0,"",N(F18)/D18))</f>
        <v/>
      </c>
      <c r="O18" s="5" t="str">
        <f aca="false">IF($A18="","",IF(N(E18)&gt;D18,"Engagé au-delà du budget",IF(N(F18)&gt;N(E18),"Réalisé au-delà de l'engagé",IF(K18&gt;D18,"Coût final au-delà du budget","OK"))))</f>
        <v/>
      </c>
    </row>
    <row r="19" customFormat="false" ht="15" hidden="false" customHeight="false" outlineLevel="0" collapsed="false">
      <c r="A19" s="3"/>
      <c r="B19" s="24"/>
      <c r="C19" s="24"/>
      <c r="D19" s="12" t="str">
        <f aca="false">IF($A19="","",N(B19)+N(C19))</f>
        <v/>
      </c>
      <c r="E19" s="24"/>
      <c r="F19" s="24"/>
      <c r="G19" s="12" t="str">
        <f aca="false">IF($A19="","",MAX(0,N(E19)-N(F19)))</f>
        <v/>
      </c>
      <c r="H19" s="12" t="str">
        <f aca="false">IF($A19="","",MAX(0,D19-N(E19)))</f>
        <v/>
      </c>
      <c r="I19" s="12" t="str">
        <f aca="false">IF($A19="","",MAX(0,MAX(D19,N(E19))-N(F19)))</f>
        <v/>
      </c>
      <c r="J19" s="24"/>
      <c r="K19" s="12" t="str">
        <f aca="false">IF($A19="","",N(F19)+IF(J19="",I19,J19))</f>
        <v/>
      </c>
      <c r="L19" s="14" t="str">
        <f aca="false">IF($A19="","",K19-D19)</f>
        <v/>
      </c>
      <c r="M19" s="13" t="str">
        <f aca="false">IF($A19="","",IF(D19=0,"",N(E19)/D19))</f>
        <v/>
      </c>
      <c r="N19" s="13" t="str">
        <f aca="false">IF($A19="","",IF(D19=0,"",N(F19)/D19))</f>
        <v/>
      </c>
      <c r="O19" s="5" t="str">
        <f aca="false">IF($A19="","",IF(N(E19)&gt;D19,"Engagé au-delà du budget",IF(N(F19)&gt;N(E19),"Réalisé au-delà de l'engagé",IF(K19&gt;D19,"Coût final au-delà du budget","OK"))))</f>
        <v/>
      </c>
    </row>
    <row r="20" customFormat="false" ht="15" hidden="false" customHeight="false" outlineLevel="0" collapsed="false">
      <c r="A20" s="3"/>
      <c r="B20" s="24"/>
      <c r="C20" s="24"/>
      <c r="D20" s="12" t="str">
        <f aca="false">IF($A20="","",N(B20)+N(C20))</f>
        <v/>
      </c>
      <c r="E20" s="24"/>
      <c r="F20" s="24"/>
      <c r="G20" s="12" t="str">
        <f aca="false">IF($A20="","",MAX(0,N(E20)-N(F20)))</f>
        <v/>
      </c>
      <c r="H20" s="12" t="str">
        <f aca="false">IF($A20="","",MAX(0,D20-N(E20)))</f>
        <v/>
      </c>
      <c r="I20" s="12" t="str">
        <f aca="false">IF($A20="","",MAX(0,MAX(D20,N(E20))-N(F20)))</f>
        <v/>
      </c>
      <c r="J20" s="24"/>
      <c r="K20" s="12" t="str">
        <f aca="false">IF($A20="","",N(F20)+IF(J20="",I20,J20))</f>
        <v/>
      </c>
      <c r="L20" s="14" t="str">
        <f aca="false">IF($A20="","",K20-D20)</f>
        <v/>
      </c>
      <c r="M20" s="13" t="str">
        <f aca="false">IF($A20="","",IF(D20=0,"",N(E20)/D20))</f>
        <v/>
      </c>
      <c r="N20" s="13" t="str">
        <f aca="false">IF($A20="","",IF(D20=0,"",N(F20)/D20))</f>
        <v/>
      </c>
      <c r="O20" s="5" t="str">
        <f aca="false">IF($A20="","",IF(N(E20)&gt;D20,"Engagé au-delà du budget",IF(N(F20)&gt;N(E20),"Réalisé au-delà de l'engagé",IF(K20&gt;D20,"Coût final au-delà du budget","OK"))))</f>
        <v/>
      </c>
    </row>
    <row r="21" customFormat="false" ht="15" hidden="false" customHeight="false" outlineLevel="0" collapsed="false">
      <c r="A21" s="10" t="s">
        <v>58</v>
      </c>
      <c r="B21" s="16" t="n">
        <f aca="false">SUM(B9:B20)</f>
        <v>231000</v>
      </c>
      <c r="C21" s="16" t="n">
        <f aca="false">SUM(C9:C20)</f>
        <v>5700</v>
      </c>
      <c r="D21" s="16" t="n">
        <f aca="false">SUM(D9:D20)</f>
        <v>236700</v>
      </c>
      <c r="E21" s="16" t="n">
        <f aca="false">SUM(E9:E20)</f>
        <v>217800</v>
      </c>
      <c r="F21" s="16" t="n">
        <f aca="false">SUM(F9:F20)</f>
        <v>132000</v>
      </c>
      <c r="G21" s="16" t="n">
        <f aca="false">SUM(G9:G20)</f>
        <v>87000</v>
      </c>
      <c r="H21" s="16" t="n">
        <f aca="false">SUM(H9:H20)</f>
        <v>22200</v>
      </c>
      <c r="I21" s="16" t="n">
        <f aca="false">SUM(I9:I20)</f>
        <v>108200</v>
      </c>
      <c r="J21" s="10"/>
      <c r="K21" s="16" t="n">
        <f aca="false">SUM(K9:K20)</f>
        <v>239600</v>
      </c>
      <c r="L21" s="18" t="n">
        <f aca="false">K21-D21</f>
        <v>2900</v>
      </c>
      <c r="M21" s="17" t="n">
        <f aca="false">IF(D21=0,"",E21/D21)</f>
        <v>0.920152091254753</v>
      </c>
      <c r="N21" s="17" t="n">
        <f aca="false">IF(D21=0,"",F21/D21)</f>
        <v>0.55766793409379</v>
      </c>
      <c r="O21" s="10" t="str">
        <f aca="false">SUMPRODUCT((A9:A20&lt;&gt;"")*(O9:O20&lt;&gt;"OK"))&amp;" lot(s) en alerte"</f>
        <v>3 lot(s) en alerte</v>
      </c>
    </row>
    <row r="23" customFormat="false" ht="15" hidden="false" customHeight="false" outlineLevel="0" collapsed="false">
      <c r="A23" s="6" t="s">
        <v>59</v>
      </c>
    </row>
    <row r="25" customFormat="false" ht="15" hidden="false" customHeight="false" outlineLevel="0" collapsed="false">
      <c r="A25" s="9" t="s">
        <v>16</v>
      </c>
    </row>
  </sheetData>
  <mergeCells count="4">
    <mergeCell ref="B3:D3"/>
    <mergeCell ref="B4:D4"/>
    <mergeCell ref="B5:D5"/>
    <mergeCell ref="B6:D6"/>
  </mergeCells>
  <conditionalFormatting sqref="O9:O20">
    <cfRule type="expression" priority="2" aboveAverage="0" equalAverage="0" bottom="0" percent="0" rank="0" text="" dxfId="0">
      <formula>OR(O9="OK")</formula>
    </cfRule>
    <cfRule type="expression" priority="3" aboveAverage="0" equalAverage="0" bottom="0" percent="0" rank="0" text="" dxfId="1">
      <formula>OR(O9="Réalisé au-delà de l'engagé")</formula>
    </cfRule>
    <cfRule type="expression" priority="4" aboveAverage="0" equalAverage="0" bottom="0" percent="0" rank="0" text="" dxfId="2">
      <formula>OR(O9="Engagé au-delà du budget",O9="Coût final au-delà du budget")</formula>
    </cfRule>
  </conditionalFormatting>
  <conditionalFormatting sqref="L9:L20">
    <cfRule type="expression" priority="5" aboveAverage="0" equalAverage="0" bottom="0" percent="0" rank="0" text="" dxfId="3">
      <formula>AND(ISNUMBER(L9),L9&gt;0)</formula>
    </cfRule>
  </conditionalFormatting>
  <dataValidations count="1">
    <dataValidation allowBlank="true" error="Saisissez un pourcentage entre 0 % et 100 %." errorStyle="stop" errorTitle="Pourcentage" operator="between" showDropDown="false" showErrorMessage="true" showInputMessage="false" sqref="B6"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9"/>
    <col collapsed="false" customWidth="true" hidden="false" outlineLevel="0" max="2" min="2" style="0" width="13"/>
    <col collapsed="false" customWidth="true" hidden="false" outlineLevel="0" max="3" min="3" style="0" width="12"/>
    <col collapsed="false" customWidth="true" hidden="false" outlineLevel="0" max="6" min="4" style="0" width="13"/>
    <col collapsed="false" customWidth="true" hidden="false" outlineLevel="0" max="10" min="7" style="0" width="12.5"/>
    <col collapsed="false" customWidth="true" hidden="false" outlineLevel="0" max="11" min="11" style="0" width="13"/>
    <col collapsed="false" customWidth="true" hidden="false" outlineLevel="0" max="12" min="12" style="0" width="12"/>
    <col collapsed="false" customWidth="true" hidden="false" outlineLevel="0" max="13" min="13" style="0" width="9"/>
    <col collapsed="false" customWidth="true" hidden="false" outlineLevel="0" max="14" min="14" style="0" width="11"/>
    <col collapsed="false" customWidth="true" hidden="false" outlineLevel="0" max="15" min="15" style="0" width="28"/>
  </cols>
  <sheetData>
    <row r="1" customFormat="false" ht="18.55" hidden="false" customHeight="false" outlineLevel="0" collapsed="false">
      <c r="A1" s="1" t="s">
        <v>35</v>
      </c>
    </row>
    <row r="2" customFormat="false" ht="15" hidden="false" customHeight="false" outlineLevel="0" collapsed="false">
      <c r="A2" s="6" t="s">
        <v>36</v>
      </c>
    </row>
    <row r="3" customFormat="false" ht="15" hidden="false" customHeight="false" outlineLevel="0" collapsed="false">
      <c r="A3" s="20" t="s">
        <v>19</v>
      </c>
      <c r="B3" s="21" t="s">
        <v>60</v>
      </c>
      <c r="C3" s="21"/>
      <c r="D3" s="21"/>
    </row>
    <row r="4" customFormat="false" ht="15" hidden="false" customHeight="false" outlineLevel="0" collapsed="false">
      <c r="A4" s="20" t="s">
        <v>38</v>
      </c>
      <c r="B4" s="21" t="s">
        <v>61</v>
      </c>
      <c r="C4" s="21"/>
      <c r="D4" s="21"/>
    </row>
    <row r="5" customFormat="false" ht="15" hidden="false" customHeight="false" outlineLevel="0" collapsed="false">
      <c r="A5" s="20" t="s">
        <v>21</v>
      </c>
      <c r="B5" s="22" t="n">
        <v>46328</v>
      </c>
      <c r="C5" s="22"/>
      <c r="D5" s="22"/>
    </row>
    <row r="6" customFormat="false" ht="15" hidden="false" customHeight="false" outlineLevel="0" collapsed="false">
      <c r="A6" s="20" t="s">
        <v>40</v>
      </c>
      <c r="B6" s="23" t="n">
        <v>0.3</v>
      </c>
      <c r="C6" s="23"/>
      <c r="D6" s="23"/>
    </row>
    <row r="8" customFormat="false" ht="55.5" hidden="false" customHeight="true" outlineLevel="0" collapsed="false">
      <c r="A8" s="10" t="s">
        <v>41</v>
      </c>
      <c r="B8" s="10" t="s">
        <v>42</v>
      </c>
      <c r="C8" s="10" t="s">
        <v>43</v>
      </c>
      <c r="D8" s="10" t="s">
        <v>22</v>
      </c>
      <c r="E8" s="10" t="s">
        <v>44</v>
      </c>
      <c r="F8" s="10" t="s">
        <v>45</v>
      </c>
      <c r="G8" s="10" t="s">
        <v>46</v>
      </c>
      <c r="H8" s="10" t="s">
        <v>47</v>
      </c>
      <c r="I8" s="10" t="s">
        <v>48</v>
      </c>
      <c r="J8" s="10" t="s">
        <v>49</v>
      </c>
      <c r="K8" s="10" t="s">
        <v>29</v>
      </c>
      <c r="L8" s="10" t="s">
        <v>30</v>
      </c>
      <c r="M8" s="10" t="s">
        <v>25</v>
      </c>
      <c r="N8" s="10" t="s">
        <v>26</v>
      </c>
      <c r="O8" s="10" t="s">
        <v>50</v>
      </c>
    </row>
    <row r="9" customFormat="false" ht="15" hidden="false" customHeight="false" outlineLevel="0" collapsed="false">
      <c r="A9" s="3" t="s">
        <v>62</v>
      </c>
      <c r="B9" s="24" t="n">
        <v>11000</v>
      </c>
      <c r="C9" s="24" t="n">
        <v>0</v>
      </c>
      <c r="D9" s="12" t="n">
        <f aca="false">IF($A9="","",N(B9)+N(C9))</f>
        <v>11000</v>
      </c>
      <c r="E9" s="24" t="n">
        <v>10500</v>
      </c>
      <c r="F9" s="24" t="n">
        <v>9800</v>
      </c>
      <c r="G9" s="12" t="n">
        <f aca="false">IF($A9="","",MAX(0,N(E9)-N(F9)))</f>
        <v>700</v>
      </c>
      <c r="H9" s="12" t="n">
        <f aca="false">IF($A9="","",MAX(0,D9-N(E9)))</f>
        <v>500</v>
      </c>
      <c r="I9" s="12" t="n">
        <f aca="false">IF($A9="","",MAX(0,MAX(D9,N(E9))-N(F9)))</f>
        <v>1200</v>
      </c>
      <c r="J9" s="24" t="n">
        <v>0</v>
      </c>
      <c r="K9" s="12" t="n">
        <f aca="false">IF($A9="","",N(F9)+IF(J9="",I9,J9))</f>
        <v>9800</v>
      </c>
      <c r="L9" s="14" t="n">
        <f aca="false">IF($A9="","",K9-D9)</f>
        <v>-1200</v>
      </c>
      <c r="M9" s="13" t="n">
        <f aca="false">IF($A9="","",IF(D9=0,"",N(E9)/D9))</f>
        <v>0.954545454545455</v>
      </c>
      <c r="N9" s="13" t="n">
        <f aca="false">IF($A9="","",IF(D9=0,"",N(F9)/D9))</f>
        <v>0.890909090909091</v>
      </c>
      <c r="O9" s="5" t="str">
        <f aca="false">IF($A9="","",IF(N(E9)&gt;D9,"Engagé au-delà du budget",IF(N(F9)&gt;N(E9),"Réalisé au-delà de l'engagé",IF(K9&gt;D9,"Coût final au-delà du budget","OK"))))</f>
        <v>OK</v>
      </c>
    </row>
    <row r="10" customFormat="false" ht="15" hidden="false" customHeight="false" outlineLevel="0" collapsed="false">
      <c r="A10" s="3" t="s">
        <v>63</v>
      </c>
      <c r="B10" s="24" t="n">
        <v>34000</v>
      </c>
      <c r="C10" s="24" t="n">
        <v>0</v>
      </c>
      <c r="D10" s="12" t="n">
        <f aca="false">IF($A10="","",N(B10)+N(C10))</f>
        <v>34000</v>
      </c>
      <c r="E10" s="24" t="n">
        <v>31000</v>
      </c>
      <c r="F10" s="24" t="n">
        <v>8000</v>
      </c>
      <c r="G10" s="12" t="n">
        <f aca="false">IF($A10="","",MAX(0,N(E10)-N(F10)))</f>
        <v>23000</v>
      </c>
      <c r="H10" s="12" t="n">
        <f aca="false">IF($A10="","",MAX(0,D10-N(E10)))</f>
        <v>3000</v>
      </c>
      <c r="I10" s="12" t="n">
        <f aca="false">IF($A10="","",MAX(0,MAX(D10,N(E10))-N(F10)))</f>
        <v>26000</v>
      </c>
      <c r="J10" s="24"/>
      <c r="K10" s="12" t="n">
        <f aca="false">IF($A10="","",N(F10)+IF(J10="",I10,J10))</f>
        <v>34000</v>
      </c>
      <c r="L10" s="14" t="n">
        <f aca="false">IF($A10="","",K10-D10)</f>
        <v>0</v>
      </c>
      <c r="M10" s="13" t="n">
        <f aca="false">IF($A10="","",IF(D10=0,"",N(E10)/D10))</f>
        <v>0.911764705882353</v>
      </c>
      <c r="N10" s="13" t="n">
        <f aca="false">IF($A10="","",IF(D10=0,"",N(F10)/D10))</f>
        <v>0.235294117647059</v>
      </c>
      <c r="O10" s="5" t="str">
        <f aca="false">IF($A10="","",IF(N(E10)&gt;D10,"Engagé au-delà du budget",IF(N(F10)&gt;N(E10),"Réalisé au-delà de l'engagé",IF(K10&gt;D10,"Coût final au-delà du budget","OK"))))</f>
        <v>OK</v>
      </c>
    </row>
    <row r="11" customFormat="false" ht="15" hidden="false" customHeight="false" outlineLevel="0" collapsed="false">
      <c r="A11" s="3" t="s">
        <v>64</v>
      </c>
      <c r="B11" s="24" t="n">
        <v>22000</v>
      </c>
      <c r="C11" s="24" t="n">
        <v>-1500</v>
      </c>
      <c r="D11" s="12" t="n">
        <f aca="false">IF($A11="","",N(B11)+N(C11))</f>
        <v>20500</v>
      </c>
      <c r="E11" s="24" t="n">
        <v>9000</v>
      </c>
      <c r="F11" s="24" t="n">
        <v>0</v>
      </c>
      <c r="G11" s="12" t="n">
        <f aca="false">IF($A11="","",MAX(0,N(E11)-N(F11)))</f>
        <v>9000</v>
      </c>
      <c r="H11" s="12" t="n">
        <f aca="false">IF($A11="","",MAX(0,D11-N(E11)))</f>
        <v>11500</v>
      </c>
      <c r="I11" s="12" t="n">
        <f aca="false">IF($A11="","",MAX(0,MAX(D11,N(E11))-N(F11)))</f>
        <v>20500</v>
      </c>
      <c r="J11" s="24"/>
      <c r="K11" s="12" t="n">
        <f aca="false">IF($A11="","",N(F11)+IF(J11="",I11,J11))</f>
        <v>20500</v>
      </c>
      <c r="L11" s="14" t="n">
        <f aca="false">IF($A11="","",K11-D11)</f>
        <v>0</v>
      </c>
      <c r="M11" s="13" t="n">
        <f aca="false">IF($A11="","",IF(D11=0,"",N(E11)/D11))</f>
        <v>0.439024390243902</v>
      </c>
      <c r="N11" s="13" t="n">
        <f aca="false">IF($A11="","",IF(D11=0,"",N(F11)/D11))</f>
        <v>0</v>
      </c>
      <c r="O11" s="5" t="str">
        <f aca="false">IF($A11="","",IF(N(E11)&gt;D11,"Engagé au-delà du budget",IF(N(F11)&gt;N(E11),"Réalisé au-delà de l'engagé",IF(K11&gt;D11,"Coût final au-delà du budget","OK"))))</f>
        <v>OK</v>
      </c>
    </row>
    <row r="12" customFormat="false" ht="15" hidden="false" customHeight="false" outlineLevel="0" collapsed="false">
      <c r="A12" s="3" t="s">
        <v>55</v>
      </c>
      <c r="B12" s="24" t="n">
        <v>19000</v>
      </c>
      <c r="C12" s="24" t="n">
        <v>0</v>
      </c>
      <c r="D12" s="12" t="n">
        <f aca="false">IF($A12="","",N(B12)+N(C12))</f>
        <v>19000</v>
      </c>
      <c r="E12" s="24" t="n">
        <v>18000</v>
      </c>
      <c r="F12" s="24" t="n">
        <v>3600</v>
      </c>
      <c r="G12" s="12" t="n">
        <f aca="false">IF($A12="","",MAX(0,N(E12)-N(F12)))</f>
        <v>14400</v>
      </c>
      <c r="H12" s="12" t="n">
        <f aca="false">IF($A12="","",MAX(0,D12-N(E12)))</f>
        <v>1000</v>
      </c>
      <c r="I12" s="12" t="n">
        <f aca="false">IF($A12="","",MAX(0,MAX(D12,N(E12))-N(F12)))</f>
        <v>15400</v>
      </c>
      <c r="J12" s="24"/>
      <c r="K12" s="12" t="n">
        <f aca="false">IF($A12="","",N(F12)+IF(J12="",I12,J12))</f>
        <v>19000</v>
      </c>
      <c r="L12" s="14" t="n">
        <f aca="false">IF($A12="","",K12-D12)</f>
        <v>0</v>
      </c>
      <c r="M12" s="13" t="n">
        <f aca="false">IF($A12="","",IF(D12=0,"",N(E12)/D12))</f>
        <v>0.947368421052632</v>
      </c>
      <c r="N12" s="13" t="n">
        <f aca="false">IF($A12="","",IF(D12=0,"",N(F12)/D12))</f>
        <v>0.189473684210526</v>
      </c>
      <c r="O12" s="5" t="str">
        <f aca="false">IF($A12="","",IF(N(E12)&gt;D12,"Engagé au-delà du budget",IF(N(F12)&gt;N(E12),"Réalisé au-delà de l'engagé",IF(K12&gt;D12,"Coût final au-delà du budget","OK"))))</f>
        <v>OK</v>
      </c>
    </row>
    <row r="13" customFormat="false" ht="15" hidden="false" customHeight="false" outlineLevel="0" collapsed="false">
      <c r="A13" s="3"/>
      <c r="B13" s="24"/>
      <c r="C13" s="24"/>
      <c r="D13" s="12" t="str">
        <f aca="false">IF($A13="","",N(B13)+N(C13))</f>
        <v/>
      </c>
      <c r="E13" s="24"/>
      <c r="F13" s="24"/>
      <c r="G13" s="12" t="str">
        <f aca="false">IF($A13="","",MAX(0,N(E13)-N(F13)))</f>
        <v/>
      </c>
      <c r="H13" s="12" t="str">
        <f aca="false">IF($A13="","",MAX(0,D13-N(E13)))</f>
        <v/>
      </c>
      <c r="I13" s="12" t="str">
        <f aca="false">IF($A13="","",MAX(0,MAX(D13,N(E13))-N(F13)))</f>
        <v/>
      </c>
      <c r="J13" s="24"/>
      <c r="K13" s="12" t="str">
        <f aca="false">IF($A13="","",N(F13)+IF(J13="",I13,J13))</f>
        <v/>
      </c>
      <c r="L13" s="14" t="str">
        <f aca="false">IF($A13="","",K13-D13)</f>
        <v/>
      </c>
      <c r="M13" s="13" t="str">
        <f aca="false">IF($A13="","",IF(D13=0,"",N(E13)/D13))</f>
        <v/>
      </c>
      <c r="N13" s="13" t="str">
        <f aca="false">IF($A13="","",IF(D13=0,"",N(F13)/D13))</f>
        <v/>
      </c>
      <c r="O13" s="5" t="str">
        <f aca="false">IF($A13="","",IF(N(E13)&gt;D13,"Engagé au-delà du budget",IF(N(F13)&gt;N(E13),"Réalisé au-delà de l'engagé",IF(K13&gt;D13,"Coût final au-delà du budget","OK"))))</f>
        <v/>
      </c>
    </row>
    <row r="14" customFormat="false" ht="15" hidden="false" customHeight="false" outlineLevel="0" collapsed="false">
      <c r="A14" s="3"/>
      <c r="B14" s="24"/>
      <c r="C14" s="24"/>
      <c r="D14" s="12" t="str">
        <f aca="false">IF($A14="","",N(B14)+N(C14))</f>
        <v/>
      </c>
      <c r="E14" s="24"/>
      <c r="F14" s="24"/>
      <c r="G14" s="12" t="str">
        <f aca="false">IF($A14="","",MAX(0,N(E14)-N(F14)))</f>
        <v/>
      </c>
      <c r="H14" s="12" t="str">
        <f aca="false">IF($A14="","",MAX(0,D14-N(E14)))</f>
        <v/>
      </c>
      <c r="I14" s="12" t="str">
        <f aca="false">IF($A14="","",MAX(0,MAX(D14,N(E14))-N(F14)))</f>
        <v/>
      </c>
      <c r="J14" s="24"/>
      <c r="K14" s="12" t="str">
        <f aca="false">IF($A14="","",N(F14)+IF(J14="",I14,J14))</f>
        <v/>
      </c>
      <c r="L14" s="14" t="str">
        <f aca="false">IF($A14="","",K14-D14)</f>
        <v/>
      </c>
      <c r="M14" s="13" t="str">
        <f aca="false">IF($A14="","",IF(D14=0,"",N(E14)/D14))</f>
        <v/>
      </c>
      <c r="N14" s="13" t="str">
        <f aca="false">IF($A14="","",IF(D14=0,"",N(F14)/D14))</f>
        <v/>
      </c>
      <c r="O14" s="5" t="str">
        <f aca="false">IF($A14="","",IF(N(E14)&gt;D14,"Engagé au-delà du budget",IF(N(F14)&gt;N(E14),"Réalisé au-delà de l'engagé",IF(K14&gt;D14,"Coût final au-delà du budget","OK"))))</f>
        <v/>
      </c>
    </row>
    <row r="15" customFormat="false" ht="15" hidden="false" customHeight="false" outlineLevel="0" collapsed="false">
      <c r="A15" s="3"/>
      <c r="B15" s="24"/>
      <c r="C15" s="24"/>
      <c r="D15" s="12" t="str">
        <f aca="false">IF($A15="","",N(B15)+N(C15))</f>
        <v/>
      </c>
      <c r="E15" s="24"/>
      <c r="F15" s="24"/>
      <c r="G15" s="12" t="str">
        <f aca="false">IF($A15="","",MAX(0,N(E15)-N(F15)))</f>
        <v/>
      </c>
      <c r="H15" s="12" t="str">
        <f aca="false">IF($A15="","",MAX(0,D15-N(E15)))</f>
        <v/>
      </c>
      <c r="I15" s="12" t="str">
        <f aca="false">IF($A15="","",MAX(0,MAX(D15,N(E15))-N(F15)))</f>
        <v/>
      </c>
      <c r="J15" s="24"/>
      <c r="K15" s="12" t="str">
        <f aca="false">IF($A15="","",N(F15)+IF(J15="",I15,J15))</f>
        <v/>
      </c>
      <c r="L15" s="14" t="str">
        <f aca="false">IF($A15="","",K15-D15)</f>
        <v/>
      </c>
      <c r="M15" s="13" t="str">
        <f aca="false">IF($A15="","",IF(D15=0,"",N(E15)/D15))</f>
        <v/>
      </c>
      <c r="N15" s="13" t="str">
        <f aca="false">IF($A15="","",IF(D15=0,"",N(F15)/D15))</f>
        <v/>
      </c>
      <c r="O15" s="5" t="str">
        <f aca="false">IF($A15="","",IF(N(E15)&gt;D15,"Engagé au-delà du budget",IF(N(F15)&gt;N(E15),"Réalisé au-delà de l'engagé",IF(K15&gt;D15,"Coût final au-delà du budget","OK"))))</f>
        <v/>
      </c>
    </row>
    <row r="16" customFormat="false" ht="15" hidden="false" customHeight="false" outlineLevel="0" collapsed="false">
      <c r="A16" s="3"/>
      <c r="B16" s="24"/>
      <c r="C16" s="24"/>
      <c r="D16" s="12" t="str">
        <f aca="false">IF($A16="","",N(B16)+N(C16))</f>
        <v/>
      </c>
      <c r="E16" s="24"/>
      <c r="F16" s="24"/>
      <c r="G16" s="12" t="str">
        <f aca="false">IF($A16="","",MAX(0,N(E16)-N(F16)))</f>
        <v/>
      </c>
      <c r="H16" s="12" t="str">
        <f aca="false">IF($A16="","",MAX(0,D16-N(E16)))</f>
        <v/>
      </c>
      <c r="I16" s="12" t="str">
        <f aca="false">IF($A16="","",MAX(0,MAX(D16,N(E16))-N(F16)))</f>
        <v/>
      </c>
      <c r="J16" s="24"/>
      <c r="K16" s="12" t="str">
        <f aca="false">IF($A16="","",N(F16)+IF(J16="",I16,J16))</f>
        <v/>
      </c>
      <c r="L16" s="14" t="str">
        <f aca="false">IF($A16="","",K16-D16)</f>
        <v/>
      </c>
      <c r="M16" s="13" t="str">
        <f aca="false">IF($A16="","",IF(D16=0,"",N(E16)/D16))</f>
        <v/>
      </c>
      <c r="N16" s="13" t="str">
        <f aca="false">IF($A16="","",IF(D16=0,"",N(F16)/D16))</f>
        <v/>
      </c>
      <c r="O16" s="5" t="str">
        <f aca="false">IF($A16="","",IF(N(E16)&gt;D16,"Engagé au-delà du budget",IF(N(F16)&gt;N(E16),"Réalisé au-delà de l'engagé",IF(K16&gt;D16,"Coût final au-delà du budget","OK"))))</f>
        <v/>
      </c>
    </row>
    <row r="17" customFormat="false" ht="15" hidden="false" customHeight="false" outlineLevel="0" collapsed="false">
      <c r="A17" s="3"/>
      <c r="B17" s="24"/>
      <c r="C17" s="24"/>
      <c r="D17" s="12" t="str">
        <f aca="false">IF($A17="","",N(B17)+N(C17))</f>
        <v/>
      </c>
      <c r="E17" s="24"/>
      <c r="F17" s="24"/>
      <c r="G17" s="12" t="str">
        <f aca="false">IF($A17="","",MAX(0,N(E17)-N(F17)))</f>
        <v/>
      </c>
      <c r="H17" s="12" t="str">
        <f aca="false">IF($A17="","",MAX(0,D17-N(E17)))</f>
        <v/>
      </c>
      <c r="I17" s="12" t="str">
        <f aca="false">IF($A17="","",MAX(0,MAX(D17,N(E17))-N(F17)))</f>
        <v/>
      </c>
      <c r="J17" s="24"/>
      <c r="K17" s="12" t="str">
        <f aca="false">IF($A17="","",N(F17)+IF(J17="",I17,J17))</f>
        <v/>
      </c>
      <c r="L17" s="14" t="str">
        <f aca="false">IF($A17="","",K17-D17)</f>
        <v/>
      </c>
      <c r="M17" s="13" t="str">
        <f aca="false">IF($A17="","",IF(D17=0,"",N(E17)/D17))</f>
        <v/>
      </c>
      <c r="N17" s="13" t="str">
        <f aca="false">IF($A17="","",IF(D17=0,"",N(F17)/D17))</f>
        <v/>
      </c>
      <c r="O17" s="5" t="str">
        <f aca="false">IF($A17="","",IF(N(E17)&gt;D17,"Engagé au-delà du budget",IF(N(F17)&gt;N(E17),"Réalisé au-delà de l'engagé",IF(K17&gt;D17,"Coût final au-delà du budget","OK"))))</f>
        <v/>
      </c>
    </row>
    <row r="18" customFormat="false" ht="15" hidden="false" customHeight="false" outlineLevel="0" collapsed="false">
      <c r="A18" s="3"/>
      <c r="B18" s="24"/>
      <c r="C18" s="24"/>
      <c r="D18" s="12" t="str">
        <f aca="false">IF($A18="","",N(B18)+N(C18))</f>
        <v/>
      </c>
      <c r="E18" s="24"/>
      <c r="F18" s="24"/>
      <c r="G18" s="12" t="str">
        <f aca="false">IF($A18="","",MAX(0,N(E18)-N(F18)))</f>
        <v/>
      </c>
      <c r="H18" s="12" t="str">
        <f aca="false">IF($A18="","",MAX(0,D18-N(E18)))</f>
        <v/>
      </c>
      <c r="I18" s="12" t="str">
        <f aca="false">IF($A18="","",MAX(0,MAX(D18,N(E18))-N(F18)))</f>
        <v/>
      </c>
      <c r="J18" s="24"/>
      <c r="K18" s="12" t="str">
        <f aca="false">IF($A18="","",N(F18)+IF(J18="",I18,J18))</f>
        <v/>
      </c>
      <c r="L18" s="14" t="str">
        <f aca="false">IF($A18="","",K18-D18)</f>
        <v/>
      </c>
      <c r="M18" s="13" t="str">
        <f aca="false">IF($A18="","",IF(D18=0,"",N(E18)/D18))</f>
        <v/>
      </c>
      <c r="N18" s="13" t="str">
        <f aca="false">IF($A18="","",IF(D18=0,"",N(F18)/D18))</f>
        <v/>
      </c>
      <c r="O18" s="5" t="str">
        <f aca="false">IF($A18="","",IF(N(E18)&gt;D18,"Engagé au-delà du budget",IF(N(F18)&gt;N(E18),"Réalisé au-delà de l'engagé",IF(K18&gt;D18,"Coût final au-delà du budget","OK"))))</f>
        <v/>
      </c>
    </row>
    <row r="19" customFormat="false" ht="15" hidden="false" customHeight="false" outlineLevel="0" collapsed="false">
      <c r="A19" s="3"/>
      <c r="B19" s="24"/>
      <c r="C19" s="24"/>
      <c r="D19" s="12" t="str">
        <f aca="false">IF($A19="","",N(B19)+N(C19))</f>
        <v/>
      </c>
      <c r="E19" s="24"/>
      <c r="F19" s="24"/>
      <c r="G19" s="12" t="str">
        <f aca="false">IF($A19="","",MAX(0,N(E19)-N(F19)))</f>
        <v/>
      </c>
      <c r="H19" s="12" t="str">
        <f aca="false">IF($A19="","",MAX(0,D19-N(E19)))</f>
        <v/>
      </c>
      <c r="I19" s="12" t="str">
        <f aca="false">IF($A19="","",MAX(0,MAX(D19,N(E19))-N(F19)))</f>
        <v/>
      </c>
      <c r="J19" s="24"/>
      <c r="K19" s="12" t="str">
        <f aca="false">IF($A19="","",N(F19)+IF(J19="",I19,J19))</f>
        <v/>
      </c>
      <c r="L19" s="14" t="str">
        <f aca="false">IF($A19="","",K19-D19)</f>
        <v/>
      </c>
      <c r="M19" s="13" t="str">
        <f aca="false">IF($A19="","",IF(D19=0,"",N(E19)/D19))</f>
        <v/>
      </c>
      <c r="N19" s="13" t="str">
        <f aca="false">IF($A19="","",IF(D19=0,"",N(F19)/D19))</f>
        <v/>
      </c>
      <c r="O19" s="5" t="str">
        <f aca="false">IF($A19="","",IF(N(E19)&gt;D19,"Engagé au-delà du budget",IF(N(F19)&gt;N(E19),"Réalisé au-delà de l'engagé",IF(K19&gt;D19,"Coût final au-delà du budget","OK"))))</f>
        <v/>
      </c>
    </row>
    <row r="20" customFormat="false" ht="15" hidden="false" customHeight="false" outlineLevel="0" collapsed="false">
      <c r="A20" s="3"/>
      <c r="B20" s="24"/>
      <c r="C20" s="24"/>
      <c r="D20" s="12" t="str">
        <f aca="false">IF($A20="","",N(B20)+N(C20))</f>
        <v/>
      </c>
      <c r="E20" s="24"/>
      <c r="F20" s="24"/>
      <c r="G20" s="12" t="str">
        <f aca="false">IF($A20="","",MAX(0,N(E20)-N(F20)))</f>
        <v/>
      </c>
      <c r="H20" s="12" t="str">
        <f aca="false">IF($A20="","",MAX(0,D20-N(E20)))</f>
        <v/>
      </c>
      <c r="I20" s="12" t="str">
        <f aca="false">IF($A20="","",MAX(0,MAX(D20,N(E20))-N(F20)))</f>
        <v/>
      </c>
      <c r="J20" s="24"/>
      <c r="K20" s="12" t="str">
        <f aca="false">IF($A20="","",N(F20)+IF(J20="",I20,J20))</f>
        <v/>
      </c>
      <c r="L20" s="14" t="str">
        <f aca="false">IF($A20="","",K20-D20)</f>
        <v/>
      </c>
      <c r="M20" s="13" t="str">
        <f aca="false">IF($A20="","",IF(D20=0,"",N(E20)/D20))</f>
        <v/>
      </c>
      <c r="N20" s="13" t="str">
        <f aca="false">IF($A20="","",IF(D20=0,"",N(F20)/D20))</f>
        <v/>
      </c>
      <c r="O20" s="5" t="str">
        <f aca="false">IF($A20="","",IF(N(E20)&gt;D20,"Engagé au-delà du budget",IF(N(F20)&gt;N(E20),"Réalisé au-delà de l'engagé",IF(K20&gt;D20,"Coût final au-delà du budget","OK"))))</f>
        <v/>
      </c>
    </row>
    <row r="21" customFormat="false" ht="15" hidden="false" customHeight="false" outlineLevel="0" collapsed="false">
      <c r="A21" s="10" t="s">
        <v>58</v>
      </c>
      <c r="B21" s="16" t="n">
        <f aca="false">SUM(B9:B20)</f>
        <v>86000</v>
      </c>
      <c r="C21" s="16" t="n">
        <f aca="false">SUM(C9:C20)</f>
        <v>-1500</v>
      </c>
      <c r="D21" s="16" t="n">
        <f aca="false">SUM(D9:D20)</f>
        <v>84500</v>
      </c>
      <c r="E21" s="16" t="n">
        <f aca="false">SUM(E9:E20)</f>
        <v>68500</v>
      </c>
      <c r="F21" s="16" t="n">
        <f aca="false">SUM(F9:F20)</f>
        <v>21400</v>
      </c>
      <c r="G21" s="16" t="n">
        <f aca="false">SUM(G9:G20)</f>
        <v>47100</v>
      </c>
      <c r="H21" s="16" t="n">
        <f aca="false">SUM(H9:H20)</f>
        <v>16000</v>
      </c>
      <c r="I21" s="16" t="n">
        <f aca="false">SUM(I9:I20)</f>
        <v>63100</v>
      </c>
      <c r="J21" s="10"/>
      <c r="K21" s="16" t="n">
        <f aca="false">SUM(K9:K20)</f>
        <v>83300</v>
      </c>
      <c r="L21" s="18" t="n">
        <f aca="false">K21-D21</f>
        <v>-1200</v>
      </c>
      <c r="M21" s="17" t="n">
        <f aca="false">IF(D21=0,"",E21/D21)</f>
        <v>0.810650887573965</v>
      </c>
      <c r="N21" s="17" t="n">
        <f aca="false">IF(D21=0,"",F21/D21)</f>
        <v>0.253254437869823</v>
      </c>
      <c r="O21" s="10" t="str">
        <f aca="false">SUMPRODUCT((A9:A20&lt;&gt;"")*(O9:O20&lt;&gt;"OK"))&amp;" lot(s) en alerte"</f>
        <v>0 lot(s) en alerte</v>
      </c>
    </row>
    <row r="23" customFormat="false" ht="15" hidden="false" customHeight="false" outlineLevel="0" collapsed="false">
      <c r="A23" s="6" t="s">
        <v>59</v>
      </c>
    </row>
    <row r="25" customFormat="false" ht="15" hidden="false" customHeight="false" outlineLevel="0" collapsed="false">
      <c r="A25" s="9" t="s">
        <v>16</v>
      </c>
    </row>
  </sheetData>
  <mergeCells count="4">
    <mergeCell ref="B3:D3"/>
    <mergeCell ref="B4:D4"/>
    <mergeCell ref="B5:D5"/>
    <mergeCell ref="B6:D6"/>
  </mergeCells>
  <conditionalFormatting sqref="O9:O20">
    <cfRule type="expression" priority="2" aboveAverage="0" equalAverage="0" bottom="0" percent="0" rank="0" text="" dxfId="0">
      <formula>OR(O9="OK")</formula>
    </cfRule>
    <cfRule type="expression" priority="3" aboveAverage="0" equalAverage="0" bottom="0" percent="0" rank="0" text="" dxfId="1">
      <formula>OR(O9="Réalisé au-delà de l'engagé")</formula>
    </cfRule>
    <cfRule type="expression" priority="4" aboveAverage="0" equalAverage="0" bottom="0" percent="0" rank="0" text="" dxfId="2">
      <formula>OR(O9="Engagé au-delà du budget",O9="Coût final au-delà du budget")</formula>
    </cfRule>
  </conditionalFormatting>
  <conditionalFormatting sqref="L9:L20">
    <cfRule type="expression" priority="5" aboveAverage="0" equalAverage="0" bottom="0" percent="0" rank="0" text="" dxfId="3">
      <formula>AND(ISNUMBER(L9),L9&gt;0)</formula>
    </cfRule>
  </conditionalFormatting>
  <dataValidations count="1">
    <dataValidation allowBlank="true" error="Saisissez un pourcentage entre 0 % et 100 %." errorStyle="stop" errorTitle="Pourcentage" operator="between" showDropDown="false" showErrorMessage="true" showInputMessage="false" sqref="B6"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9"/>
    <col collapsed="false" customWidth="true" hidden="false" outlineLevel="0" max="2" min="2" style="0" width="13"/>
    <col collapsed="false" customWidth="true" hidden="false" outlineLevel="0" max="3" min="3" style="0" width="12"/>
    <col collapsed="false" customWidth="true" hidden="false" outlineLevel="0" max="6" min="4" style="0" width="13"/>
    <col collapsed="false" customWidth="true" hidden="false" outlineLevel="0" max="10" min="7" style="0" width="12.5"/>
    <col collapsed="false" customWidth="true" hidden="false" outlineLevel="0" max="11" min="11" style="0" width="13"/>
    <col collapsed="false" customWidth="true" hidden="false" outlineLevel="0" max="12" min="12" style="0" width="12"/>
    <col collapsed="false" customWidth="true" hidden="false" outlineLevel="0" max="13" min="13" style="0" width="9"/>
    <col collapsed="false" customWidth="true" hidden="false" outlineLevel="0" max="14" min="14" style="0" width="11"/>
    <col collapsed="false" customWidth="true" hidden="false" outlineLevel="0" max="15" min="15" style="0" width="28"/>
  </cols>
  <sheetData>
    <row r="1" customFormat="false" ht="18.55" hidden="false" customHeight="false" outlineLevel="0" collapsed="false">
      <c r="A1" s="1" t="s">
        <v>35</v>
      </c>
    </row>
    <row r="2" customFormat="false" ht="15" hidden="false" customHeight="false" outlineLevel="0" collapsed="false">
      <c r="A2" s="6" t="s">
        <v>36</v>
      </c>
    </row>
    <row r="3" customFormat="false" ht="15" hidden="false" customHeight="false" outlineLevel="0" collapsed="false">
      <c r="A3" s="20" t="s">
        <v>19</v>
      </c>
      <c r="B3" s="21"/>
      <c r="C3" s="21"/>
      <c r="D3" s="21"/>
    </row>
    <row r="4" customFormat="false" ht="15" hidden="false" customHeight="false" outlineLevel="0" collapsed="false">
      <c r="A4" s="20" t="s">
        <v>38</v>
      </c>
      <c r="B4" s="21"/>
      <c r="C4" s="21"/>
      <c r="D4" s="21"/>
    </row>
    <row r="5" customFormat="false" ht="15" hidden="false" customHeight="false" outlineLevel="0" collapsed="false">
      <c r="A5" s="20" t="s">
        <v>21</v>
      </c>
      <c r="B5" s="22"/>
      <c r="C5" s="22"/>
      <c r="D5" s="22"/>
    </row>
    <row r="6" customFormat="false" ht="15" hidden="false" customHeight="false" outlineLevel="0" collapsed="false">
      <c r="A6" s="20" t="s">
        <v>40</v>
      </c>
      <c r="B6" s="23"/>
      <c r="C6" s="23"/>
      <c r="D6" s="23"/>
    </row>
    <row r="8" customFormat="false" ht="55.5" hidden="false" customHeight="true" outlineLevel="0" collapsed="false">
      <c r="A8" s="10" t="s">
        <v>41</v>
      </c>
      <c r="B8" s="10" t="s">
        <v>42</v>
      </c>
      <c r="C8" s="10" t="s">
        <v>43</v>
      </c>
      <c r="D8" s="10" t="s">
        <v>22</v>
      </c>
      <c r="E8" s="10" t="s">
        <v>44</v>
      </c>
      <c r="F8" s="10" t="s">
        <v>45</v>
      </c>
      <c r="G8" s="10" t="s">
        <v>46</v>
      </c>
      <c r="H8" s="10" t="s">
        <v>47</v>
      </c>
      <c r="I8" s="10" t="s">
        <v>48</v>
      </c>
      <c r="J8" s="10" t="s">
        <v>49</v>
      </c>
      <c r="K8" s="10" t="s">
        <v>29</v>
      </c>
      <c r="L8" s="10" t="s">
        <v>30</v>
      </c>
      <c r="M8" s="10" t="s">
        <v>25</v>
      </c>
      <c r="N8" s="10" t="s">
        <v>26</v>
      </c>
      <c r="O8" s="10" t="s">
        <v>50</v>
      </c>
    </row>
    <row r="9" customFormat="false" ht="15" hidden="false" customHeight="false" outlineLevel="0" collapsed="false">
      <c r="A9" s="3"/>
      <c r="B9" s="24"/>
      <c r="C9" s="24"/>
      <c r="D9" s="12" t="str">
        <f aca="false">IF($A9="","",N(B9)+N(C9))</f>
        <v/>
      </c>
      <c r="E9" s="24"/>
      <c r="F9" s="24"/>
      <c r="G9" s="12" t="str">
        <f aca="false">IF($A9="","",MAX(0,N(E9)-N(F9)))</f>
        <v/>
      </c>
      <c r="H9" s="12" t="str">
        <f aca="false">IF($A9="","",MAX(0,D9-N(E9)))</f>
        <v/>
      </c>
      <c r="I9" s="12" t="str">
        <f aca="false">IF($A9="","",MAX(0,MAX(D9,N(E9))-N(F9)))</f>
        <v/>
      </c>
      <c r="J9" s="24"/>
      <c r="K9" s="12" t="str">
        <f aca="false">IF($A9="","",N(F9)+IF(J9="",I9,J9))</f>
        <v/>
      </c>
      <c r="L9" s="14" t="str">
        <f aca="false">IF($A9="","",K9-D9)</f>
        <v/>
      </c>
      <c r="M9" s="13" t="str">
        <f aca="false">IF($A9="","",IF(D9=0,"",N(E9)/D9))</f>
        <v/>
      </c>
      <c r="N9" s="13" t="str">
        <f aca="false">IF($A9="","",IF(D9=0,"",N(F9)/D9))</f>
        <v/>
      </c>
      <c r="O9" s="5" t="str">
        <f aca="false">IF($A9="","",IF(N(E9)&gt;D9,"Engagé au-delà du budget",IF(N(F9)&gt;N(E9),"Réalisé au-delà de l'engagé",IF(K9&gt;D9,"Coût final au-delà du budget","OK"))))</f>
        <v/>
      </c>
    </row>
    <row r="10" customFormat="false" ht="15" hidden="false" customHeight="false" outlineLevel="0" collapsed="false">
      <c r="A10" s="3"/>
      <c r="B10" s="24"/>
      <c r="C10" s="24"/>
      <c r="D10" s="12" t="str">
        <f aca="false">IF($A10="","",N(B10)+N(C10))</f>
        <v/>
      </c>
      <c r="E10" s="24"/>
      <c r="F10" s="24"/>
      <c r="G10" s="12" t="str">
        <f aca="false">IF($A10="","",MAX(0,N(E10)-N(F10)))</f>
        <v/>
      </c>
      <c r="H10" s="12" t="str">
        <f aca="false">IF($A10="","",MAX(0,D10-N(E10)))</f>
        <v/>
      </c>
      <c r="I10" s="12" t="str">
        <f aca="false">IF($A10="","",MAX(0,MAX(D10,N(E10))-N(F10)))</f>
        <v/>
      </c>
      <c r="J10" s="24"/>
      <c r="K10" s="12" t="str">
        <f aca="false">IF($A10="","",N(F10)+IF(J10="",I10,J10))</f>
        <v/>
      </c>
      <c r="L10" s="14" t="str">
        <f aca="false">IF($A10="","",K10-D10)</f>
        <v/>
      </c>
      <c r="M10" s="13" t="str">
        <f aca="false">IF($A10="","",IF(D10=0,"",N(E10)/D10))</f>
        <v/>
      </c>
      <c r="N10" s="13" t="str">
        <f aca="false">IF($A10="","",IF(D10=0,"",N(F10)/D10))</f>
        <v/>
      </c>
      <c r="O10" s="5" t="str">
        <f aca="false">IF($A10="","",IF(N(E10)&gt;D10,"Engagé au-delà du budget",IF(N(F10)&gt;N(E10),"Réalisé au-delà de l'engagé",IF(K10&gt;D10,"Coût final au-delà du budget","OK"))))</f>
        <v/>
      </c>
    </row>
    <row r="11" customFormat="false" ht="15" hidden="false" customHeight="false" outlineLevel="0" collapsed="false">
      <c r="A11" s="3"/>
      <c r="B11" s="24"/>
      <c r="C11" s="24"/>
      <c r="D11" s="12" t="str">
        <f aca="false">IF($A11="","",N(B11)+N(C11))</f>
        <v/>
      </c>
      <c r="E11" s="24"/>
      <c r="F11" s="24"/>
      <c r="G11" s="12" t="str">
        <f aca="false">IF($A11="","",MAX(0,N(E11)-N(F11)))</f>
        <v/>
      </c>
      <c r="H11" s="12" t="str">
        <f aca="false">IF($A11="","",MAX(0,D11-N(E11)))</f>
        <v/>
      </c>
      <c r="I11" s="12" t="str">
        <f aca="false">IF($A11="","",MAX(0,MAX(D11,N(E11))-N(F11)))</f>
        <v/>
      </c>
      <c r="J11" s="24"/>
      <c r="K11" s="12" t="str">
        <f aca="false">IF($A11="","",N(F11)+IF(J11="",I11,J11))</f>
        <v/>
      </c>
      <c r="L11" s="14" t="str">
        <f aca="false">IF($A11="","",K11-D11)</f>
        <v/>
      </c>
      <c r="M11" s="13" t="str">
        <f aca="false">IF($A11="","",IF(D11=0,"",N(E11)/D11))</f>
        <v/>
      </c>
      <c r="N11" s="13" t="str">
        <f aca="false">IF($A11="","",IF(D11=0,"",N(F11)/D11))</f>
        <v/>
      </c>
      <c r="O11" s="5" t="str">
        <f aca="false">IF($A11="","",IF(N(E11)&gt;D11,"Engagé au-delà du budget",IF(N(F11)&gt;N(E11),"Réalisé au-delà de l'engagé",IF(K11&gt;D11,"Coût final au-delà du budget","OK"))))</f>
        <v/>
      </c>
    </row>
    <row r="12" customFormat="false" ht="15" hidden="false" customHeight="false" outlineLevel="0" collapsed="false">
      <c r="A12" s="3"/>
      <c r="B12" s="24"/>
      <c r="C12" s="24"/>
      <c r="D12" s="12" t="str">
        <f aca="false">IF($A12="","",N(B12)+N(C12))</f>
        <v/>
      </c>
      <c r="E12" s="24"/>
      <c r="F12" s="24"/>
      <c r="G12" s="12" t="str">
        <f aca="false">IF($A12="","",MAX(0,N(E12)-N(F12)))</f>
        <v/>
      </c>
      <c r="H12" s="12" t="str">
        <f aca="false">IF($A12="","",MAX(0,D12-N(E12)))</f>
        <v/>
      </c>
      <c r="I12" s="12" t="str">
        <f aca="false">IF($A12="","",MAX(0,MAX(D12,N(E12))-N(F12)))</f>
        <v/>
      </c>
      <c r="J12" s="24"/>
      <c r="K12" s="12" t="str">
        <f aca="false">IF($A12="","",N(F12)+IF(J12="",I12,J12))</f>
        <v/>
      </c>
      <c r="L12" s="14" t="str">
        <f aca="false">IF($A12="","",K12-D12)</f>
        <v/>
      </c>
      <c r="M12" s="13" t="str">
        <f aca="false">IF($A12="","",IF(D12=0,"",N(E12)/D12))</f>
        <v/>
      </c>
      <c r="N12" s="13" t="str">
        <f aca="false">IF($A12="","",IF(D12=0,"",N(F12)/D12))</f>
        <v/>
      </c>
      <c r="O12" s="5" t="str">
        <f aca="false">IF($A12="","",IF(N(E12)&gt;D12,"Engagé au-delà du budget",IF(N(F12)&gt;N(E12),"Réalisé au-delà de l'engagé",IF(K12&gt;D12,"Coût final au-delà du budget","OK"))))</f>
        <v/>
      </c>
    </row>
    <row r="13" customFormat="false" ht="15" hidden="false" customHeight="false" outlineLevel="0" collapsed="false">
      <c r="A13" s="3"/>
      <c r="B13" s="24"/>
      <c r="C13" s="24"/>
      <c r="D13" s="12" t="str">
        <f aca="false">IF($A13="","",N(B13)+N(C13))</f>
        <v/>
      </c>
      <c r="E13" s="24"/>
      <c r="F13" s="24"/>
      <c r="G13" s="12" t="str">
        <f aca="false">IF($A13="","",MAX(0,N(E13)-N(F13)))</f>
        <v/>
      </c>
      <c r="H13" s="12" t="str">
        <f aca="false">IF($A13="","",MAX(0,D13-N(E13)))</f>
        <v/>
      </c>
      <c r="I13" s="12" t="str">
        <f aca="false">IF($A13="","",MAX(0,MAX(D13,N(E13))-N(F13)))</f>
        <v/>
      </c>
      <c r="J13" s="24"/>
      <c r="K13" s="12" t="str">
        <f aca="false">IF($A13="","",N(F13)+IF(J13="",I13,J13))</f>
        <v/>
      </c>
      <c r="L13" s="14" t="str">
        <f aca="false">IF($A13="","",K13-D13)</f>
        <v/>
      </c>
      <c r="M13" s="13" t="str">
        <f aca="false">IF($A13="","",IF(D13=0,"",N(E13)/D13))</f>
        <v/>
      </c>
      <c r="N13" s="13" t="str">
        <f aca="false">IF($A13="","",IF(D13=0,"",N(F13)/D13))</f>
        <v/>
      </c>
      <c r="O13" s="5" t="str">
        <f aca="false">IF($A13="","",IF(N(E13)&gt;D13,"Engagé au-delà du budget",IF(N(F13)&gt;N(E13),"Réalisé au-delà de l'engagé",IF(K13&gt;D13,"Coût final au-delà du budget","OK"))))</f>
        <v/>
      </c>
    </row>
    <row r="14" customFormat="false" ht="15" hidden="false" customHeight="false" outlineLevel="0" collapsed="false">
      <c r="A14" s="3"/>
      <c r="B14" s="24"/>
      <c r="C14" s="24"/>
      <c r="D14" s="12" t="str">
        <f aca="false">IF($A14="","",N(B14)+N(C14))</f>
        <v/>
      </c>
      <c r="E14" s="24"/>
      <c r="F14" s="24"/>
      <c r="G14" s="12" t="str">
        <f aca="false">IF($A14="","",MAX(0,N(E14)-N(F14)))</f>
        <v/>
      </c>
      <c r="H14" s="12" t="str">
        <f aca="false">IF($A14="","",MAX(0,D14-N(E14)))</f>
        <v/>
      </c>
      <c r="I14" s="12" t="str">
        <f aca="false">IF($A14="","",MAX(0,MAX(D14,N(E14))-N(F14)))</f>
        <v/>
      </c>
      <c r="J14" s="24"/>
      <c r="K14" s="12" t="str">
        <f aca="false">IF($A14="","",N(F14)+IF(J14="",I14,J14))</f>
        <v/>
      </c>
      <c r="L14" s="14" t="str">
        <f aca="false">IF($A14="","",K14-D14)</f>
        <v/>
      </c>
      <c r="M14" s="13" t="str">
        <f aca="false">IF($A14="","",IF(D14=0,"",N(E14)/D14))</f>
        <v/>
      </c>
      <c r="N14" s="13" t="str">
        <f aca="false">IF($A14="","",IF(D14=0,"",N(F14)/D14))</f>
        <v/>
      </c>
      <c r="O14" s="5" t="str">
        <f aca="false">IF($A14="","",IF(N(E14)&gt;D14,"Engagé au-delà du budget",IF(N(F14)&gt;N(E14),"Réalisé au-delà de l'engagé",IF(K14&gt;D14,"Coût final au-delà du budget","OK"))))</f>
        <v/>
      </c>
    </row>
    <row r="15" customFormat="false" ht="15" hidden="false" customHeight="false" outlineLevel="0" collapsed="false">
      <c r="A15" s="3"/>
      <c r="B15" s="24"/>
      <c r="C15" s="24"/>
      <c r="D15" s="12" t="str">
        <f aca="false">IF($A15="","",N(B15)+N(C15))</f>
        <v/>
      </c>
      <c r="E15" s="24"/>
      <c r="F15" s="24"/>
      <c r="G15" s="12" t="str">
        <f aca="false">IF($A15="","",MAX(0,N(E15)-N(F15)))</f>
        <v/>
      </c>
      <c r="H15" s="12" t="str">
        <f aca="false">IF($A15="","",MAX(0,D15-N(E15)))</f>
        <v/>
      </c>
      <c r="I15" s="12" t="str">
        <f aca="false">IF($A15="","",MAX(0,MAX(D15,N(E15))-N(F15)))</f>
        <v/>
      </c>
      <c r="J15" s="24"/>
      <c r="K15" s="12" t="str">
        <f aca="false">IF($A15="","",N(F15)+IF(J15="",I15,J15))</f>
        <v/>
      </c>
      <c r="L15" s="14" t="str">
        <f aca="false">IF($A15="","",K15-D15)</f>
        <v/>
      </c>
      <c r="M15" s="13" t="str">
        <f aca="false">IF($A15="","",IF(D15=0,"",N(E15)/D15))</f>
        <v/>
      </c>
      <c r="N15" s="13" t="str">
        <f aca="false">IF($A15="","",IF(D15=0,"",N(F15)/D15))</f>
        <v/>
      </c>
      <c r="O15" s="5" t="str">
        <f aca="false">IF($A15="","",IF(N(E15)&gt;D15,"Engagé au-delà du budget",IF(N(F15)&gt;N(E15),"Réalisé au-delà de l'engagé",IF(K15&gt;D15,"Coût final au-delà du budget","OK"))))</f>
        <v/>
      </c>
    </row>
    <row r="16" customFormat="false" ht="15" hidden="false" customHeight="false" outlineLevel="0" collapsed="false">
      <c r="A16" s="3"/>
      <c r="B16" s="24"/>
      <c r="C16" s="24"/>
      <c r="D16" s="12" t="str">
        <f aca="false">IF($A16="","",N(B16)+N(C16))</f>
        <v/>
      </c>
      <c r="E16" s="24"/>
      <c r="F16" s="24"/>
      <c r="G16" s="12" t="str">
        <f aca="false">IF($A16="","",MAX(0,N(E16)-N(F16)))</f>
        <v/>
      </c>
      <c r="H16" s="12" t="str">
        <f aca="false">IF($A16="","",MAX(0,D16-N(E16)))</f>
        <v/>
      </c>
      <c r="I16" s="12" t="str">
        <f aca="false">IF($A16="","",MAX(0,MAX(D16,N(E16))-N(F16)))</f>
        <v/>
      </c>
      <c r="J16" s="24"/>
      <c r="K16" s="12" t="str">
        <f aca="false">IF($A16="","",N(F16)+IF(J16="",I16,J16))</f>
        <v/>
      </c>
      <c r="L16" s="14" t="str">
        <f aca="false">IF($A16="","",K16-D16)</f>
        <v/>
      </c>
      <c r="M16" s="13" t="str">
        <f aca="false">IF($A16="","",IF(D16=0,"",N(E16)/D16))</f>
        <v/>
      </c>
      <c r="N16" s="13" t="str">
        <f aca="false">IF($A16="","",IF(D16=0,"",N(F16)/D16))</f>
        <v/>
      </c>
      <c r="O16" s="5" t="str">
        <f aca="false">IF($A16="","",IF(N(E16)&gt;D16,"Engagé au-delà du budget",IF(N(F16)&gt;N(E16),"Réalisé au-delà de l'engagé",IF(K16&gt;D16,"Coût final au-delà du budget","OK"))))</f>
        <v/>
      </c>
    </row>
    <row r="17" customFormat="false" ht="15" hidden="false" customHeight="false" outlineLevel="0" collapsed="false">
      <c r="A17" s="3"/>
      <c r="B17" s="24"/>
      <c r="C17" s="24"/>
      <c r="D17" s="12" t="str">
        <f aca="false">IF($A17="","",N(B17)+N(C17))</f>
        <v/>
      </c>
      <c r="E17" s="24"/>
      <c r="F17" s="24"/>
      <c r="G17" s="12" t="str">
        <f aca="false">IF($A17="","",MAX(0,N(E17)-N(F17)))</f>
        <v/>
      </c>
      <c r="H17" s="12" t="str">
        <f aca="false">IF($A17="","",MAX(0,D17-N(E17)))</f>
        <v/>
      </c>
      <c r="I17" s="12" t="str">
        <f aca="false">IF($A17="","",MAX(0,MAX(D17,N(E17))-N(F17)))</f>
        <v/>
      </c>
      <c r="J17" s="24"/>
      <c r="K17" s="12" t="str">
        <f aca="false">IF($A17="","",N(F17)+IF(J17="",I17,J17))</f>
        <v/>
      </c>
      <c r="L17" s="14" t="str">
        <f aca="false">IF($A17="","",K17-D17)</f>
        <v/>
      </c>
      <c r="M17" s="13" t="str">
        <f aca="false">IF($A17="","",IF(D17=0,"",N(E17)/D17))</f>
        <v/>
      </c>
      <c r="N17" s="13" t="str">
        <f aca="false">IF($A17="","",IF(D17=0,"",N(F17)/D17))</f>
        <v/>
      </c>
      <c r="O17" s="5" t="str">
        <f aca="false">IF($A17="","",IF(N(E17)&gt;D17,"Engagé au-delà du budget",IF(N(F17)&gt;N(E17),"Réalisé au-delà de l'engagé",IF(K17&gt;D17,"Coût final au-delà du budget","OK"))))</f>
        <v/>
      </c>
    </row>
    <row r="18" customFormat="false" ht="15" hidden="false" customHeight="false" outlineLevel="0" collapsed="false">
      <c r="A18" s="3"/>
      <c r="B18" s="24"/>
      <c r="C18" s="24"/>
      <c r="D18" s="12" t="str">
        <f aca="false">IF($A18="","",N(B18)+N(C18))</f>
        <v/>
      </c>
      <c r="E18" s="24"/>
      <c r="F18" s="24"/>
      <c r="G18" s="12" t="str">
        <f aca="false">IF($A18="","",MAX(0,N(E18)-N(F18)))</f>
        <v/>
      </c>
      <c r="H18" s="12" t="str">
        <f aca="false">IF($A18="","",MAX(0,D18-N(E18)))</f>
        <v/>
      </c>
      <c r="I18" s="12" t="str">
        <f aca="false">IF($A18="","",MAX(0,MAX(D18,N(E18))-N(F18)))</f>
        <v/>
      </c>
      <c r="J18" s="24"/>
      <c r="K18" s="12" t="str">
        <f aca="false">IF($A18="","",N(F18)+IF(J18="",I18,J18))</f>
        <v/>
      </c>
      <c r="L18" s="14" t="str">
        <f aca="false">IF($A18="","",K18-D18)</f>
        <v/>
      </c>
      <c r="M18" s="13" t="str">
        <f aca="false">IF($A18="","",IF(D18=0,"",N(E18)/D18))</f>
        <v/>
      </c>
      <c r="N18" s="13" t="str">
        <f aca="false">IF($A18="","",IF(D18=0,"",N(F18)/D18))</f>
        <v/>
      </c>
      <c r="O18" s="5" t="str">
        <f aca="false">IF($A18="","",IF(N(E18)&gt;D18,"Engagé au-delà du budget",IF(N(F18)&gt;N(E18),"Réalisé au-delà de l'engagé",IF(K18&gt;D18,"Coût final au-delà du budget","OK"))))</f>
        <v/>
      </c>
    </row>
    <row r="19" customFormat="false" ht="15" hidden="false" customHeight="false" outlineLevel="0" collapsed="false">
      <c r="A19" s="3"/>
      <c r="B19" s="24"/>
      <c r="C19" s="24"/>
      <c r="D19" s="12" t="str">
        <f aca="false">IF($A19="","",N(B19)+N(C19))</f>
        <v/>
      </c>
      <c r="E19" s="24"/>
      <c r="F19" s="24"/>
      <c r="G19" s="12" t="str">
        <f aca="false">IF($A19="","",MAX(0,N(E19)-N(F19)))</f>
        <v/>
      </c>
      <c r="H19" s="12" t="str">
        <f aca="false">IF($A19="","",MAX(0,D19-N(E19)))</f>
        <v/>
      </c>
      <c r="I19" s="12" t="str">
        <f aca="false">IF($A19="","",MAX(0,MAX(D19,N(E19))-N(F19)))</f>
        <v/>
      </c>
      <c r="J19" s="24"/>
      <c r="K19" s="12" t="str">
        <f aca="false">IF($A19="","",N(F19)+IF(J19="",I19,J19))</f>
        <v/>
      </c>
      <c r="L19" s="14" t="str">
        <f aca="false">IF($A19="","",K19-D19)</f>
        <v/>
      </c>
      <c r="M19" s="13" t="str">
        <f aca="false">IF($A19="","",IF(D19=0,"",N(E19)/D19))</f>
        <v/>
      </c>
      <c r="N19" s="13" t="str">
        <f aca="false">IF($A19="","",IF(D19=0,"",N(F19)/D19))</f>
        <v/>
      </c>
      <c r="O19" s="5" t="str">
        <f aca="false">IF($A19="","",IF(N(E19)&gt;D19,"Engagé au-delà du budget",IF(N(F19)&gt;N(E19),"Réalisé au-delà de l'engagé",IF(K19&gt;D19,"Coût final au-delà du budget","OK"))))</f>
        <v/>
      </c>
    </row>
    <row r="20" customFormat="false" ht="15" hidden="false" customHeight="false" outlineLevel="0" collapsed="false">
      <c r="A20" s="3"/>
      <c r="B20" s="24"/>
      <c r="C20" s="24"/>
      <c r="D20" s="12" t="str">
        <f aca="false">IF($A20="","",N(B20)+N(C20))</f>
        <v/>
      </c>
      <c r="E20" s="24"/>
      <c r="F20" s="24"/>
      <c r="G20" s="12" t="str">
        <f aca="false">IF($A20="","",MAX(0,N(E20)-N(F20)))</f>
        <v/>
      </c>
      <c r="H20" s="12" t="str">
        <f aca="false">IF($A20="","",MAX(0,D20-N(E20)))</f>
        <v/>
      </c>
      <c r="I20" s="12" t="str">
        <f aca="false">IF($A20="","",MAX(0,MAX(D20,N(E20))-N(F20)))</f>
        <v/>
      </c>
      <c r="J20" s="24"/>
      <c r="K20" s="12" t="str">
        <f aca="false">IF($A20="","",N(F20)+IF(J20="",I20,J20))</f>
        <v/>
      </c>
      <c r="L20" s="14" t="str">
        <f aca="false">IF($A20="","",K20-D20)</f>
        <v/>
      </c>
      <c r="M20" s="13" t="str">
        <f aca="false">IF($A20="","",IF(D20=0,"",N(E20)/D20))</f>
        <v/>
      </c>
      <c r="N20" s="13" t="str">
        <f aca="false">IF($A20="","",IF(D20=0,"",N(F20)/D20))</f>
        <v/>
      </c>
      <c r="O20" s="5" t="str">
        <f aca="false">IF($A20="","",IF(N(E20)&gt;D20,"Engagé au-delà du budget",IF(N(F20)&gt;N(E20),"Réalisé au-delà de l'engagé",IF(K20&gt;D20,"Coût final au-delà du budget","OK"))))</f>
        <v/>
      </c>
    </row>
    <row r="21" customFormat="false" ht="15" hidden="false" customHeight="false" outlineLevel="0" collapsed="false">
      <c r="A21" s="10" t="s">
        <v>58</v>
      </c>
      <c r="B21" s="16" t="n">
        <f aca="false">SUM(B9:B20)</f>
        <v>0</v>
      </c>
      <c r="C21" s="16" t="n">
        <f aca="false">SUM(C9:C20)</f>
        <v>0</v>
      </c>
      <c r="D21" s="16" t="n">
        <f aca="false">SUM(D9:D20)</f>
        <v>0</v>
      </c>
      <c r="E21" s="16" t="n">
        <f aca="false">SUM(E9:E20)</f>
        <v>0</v>
      </c>
      <c r="F21" s="16" t="n">
        <f aca="false">SUM(F9:F20)</f>
        <v>0</v>
      </c>
      <c r="G21" s="16" t="n">
        <f aca="false">SUM(G9:G20)</f>
        <v>0</v>
      </c>
      <c r="H21" s="16" t="n">
        <f aca="false">SUM(H9:H20)</f>
        <v>0</v>
      </c>
      <c r="I21" s="16" t="n">
        <f aca="false">SUM(I9:I20)</f>
        <v>0</v>
      </c>
      <c r="J21" s="10"/>
      <c r="K21" s="16" t="n">
        <f aca="false">SUM(K9:K20)</f>
        <v>0</v>
      </c>
      <c r="L21" s="18" t="n">
        <f aca="false">K21-D21</f>
        <v>0</v>
      </c>
      <c r="M21" s="17" t="str">
        <f aca="false">IF(D21=0,"",E21/D21)</f>
        <v/>
      </c>
      <c r="N21" s="17" t="str">
        <f aca="false">IF(D21=0,"",F21/D21)</f>
        <v/>
      </c>
      <c r="O21" s="10" t="str">
        <f aca="false">SUMPRODUCT((A9:A20&lt;&gt;"")*(O9:O20&lt;&gt;"OK"))&amp;" lot(s) en alerte"</f>
        <v>0 lot(s) en alerte</v>
      </c>
    </row>
    <row r="23" customFormat="false" ht="15" hidden="false" customHeight="false" outlineLevel="0" collapsed="false">
      <c r="A23" s="6" t="s">
        <v>59</v>
      </c>
    </row>
    <row r="25" customFormat="false" ht="15" hidden="false" customHeight="false" outlineLevel="0" collapsed="false">
      <c r="A25" s="9" t="s">
        <v>16</v>
      </c>
    </row>
  </sheetData>
  <mergeCells count="4">
    <mergeCell ref="B3:D3"/>
    <mergeCell ref="B4:D4"/>
    <mergeCell ref="B5:D5"/>
    <mergeCell ref="B6:D6"/>
  </mergeCells>
  <conditionalFormatting sqref="O9:O20">
    <cfRule type="expression" priority="2" aboveAverage="0" equalAverage="0" bottom="0" percent="0" rank="0" text="" dxfId="0">
      <formula>OR(O9="OK")</formula>
    </cfRule>
    <cfRule type="expression" priority="3" aboveAverage="0" equalAverage="0" bottom="0" percent="0" rank="0" text="" dxfId="1">
      <formula>OR(O9="Réalisé au-delà de l'engagé")</formula>
    </cfRule>
    <cfRule type="expression" priority="4" aboveAverage="0" equalAverage="0" bottom="0" percent="0" rank="0" text="" dxfId="2">
      <formula>OR(O9="Engagé au-delà du budget",O9="Coût final au-delà du budget")</formula>
    </cfRule>
  </conditionalFormatting>
  <conditionalFormatting sqref="L9:L20">
    <cfRule type="expression" priority="5" aboveAverage="0" equalAverage="0" bottom="0" percent="0" rank="0" text="" dxfId="3">
      <formula>AND(ISNUMBER(L9),L9&gt;0)</formula>
    </cfRule>
  </conditionalFormatting>
  <dataValidations count="1">
    <dataValidation allowBlank="true" error="Saisissez un pourcentage entre 0 % et 100 %." errorStyle="stop" errorTitle="Pourcentage" operator="between" showDropDown="false" showErrorMessage="true" showInputMessage="false" sqref="B6"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9"/>
    <col collapsed="false" customWidth="true" hidden="false" outlineLevel="0" max="2" min="2" style="0" width="13"/>
    <col collapsed="false" customWidth="true" hidden="false" outlineLevel="0" max="3" min="3" style="0" width="12"/>
    <col collapsed="false" customWidth="true" hidden="false" outlineLevel="0" max="6" min="4" style="0" width="13"/>
    <col collapsed="false" customWidth="true" hidden="false" outlineLevel="0" max="10" min="7" style="0" width="12.5"/>
    <col collapsed="false" customWidth="true" hidden="false" outlineLevel="0" max="11" min="11" style="0" width="13"/>
    <col collapsed="false" customWidth="true" hidden="false" outlineLevel="0" max="12" min="12" style="0" width="12"/>
    <col collapsed="false" customWidth="true" hidden="false" outlineLevel="0" max="13" min="13" style="0" width="9"/>
    <col collapsed="false" customWidth="true" hidden="false" outlineLevel="0" max="14" min="14" style="0" width="11"/>
    <col collapsed="false" customWidth="true" hidden="false" outlineLevel="0" max="15" min="15" style="0" width="28"/>
  </cols>
  <sheetData>
    <row r="1" customFormat="false" ht="18.55" hidden="false" customHeight="false" outlineLevel="0" collapsed="false">
      <c r="A1" s="1" t="s">
        <v>35</v>
      </c>
    </row>
    <row r="2" customFormat="false" ht="15" hidden="false" customHeight="false" outlineLevel="0" collapsed="false">
      <c r="A2" s="6" t="s">
        <v>36</v>
      </c>
    </row>
    <row r="3" customFormat="false" ht="15" hidden="false" customHeight="false" outlineLevel="0" collapsed="false">
      <c r="A3" s="20" t="s">
        <v>19</v>
      </c>
      <c r="B3" s="21"/>
      <c r="C3" s="21"/>
      <c r="D3" s="21"/>
    </row>
    <row r="4" customFormat="false" ht="15" hidden="false" customHeight="false" outlineLevel="0" collapsed="false">
      <c r="A4" s="20" t="s">
        <v>38</v>
      </c>
      <c r="B4" s="21"/>
      <c r="C4" s="21"/>
      <c r="D4" s="21"/>
    </row>
    <row r="5" customFormat="false" ht="15" hidden="false" customHeight="false" outlineLevel="0" collapsed="false">
      <c r="A5" s="20" t="s">
        <v>21</v>
      </c>
      <c r="B5" s="22"/>
      <c r="C5" s="22"/>
      <c r="D5" s="22"/>
    </row>
    <row r="6" customFormat="false" ht="15" hidden="false" customHeight="false" outlineLevel="0" collapsed="false">
      <c r="A6" s="20" t="s">
        <v>40</v>
      </c>
      <c r="B6" s="23"/>
      <c r="C6" s="23"/>
      <c r="D6" s="23"/>
    </row>
    <row r="8" customFormat="false" ht="55.5" hidden="false" customHeight="true" outlineLevel="0" collapsed="false">
      <c r="A8" s="10" t="s">
        <v>41</v>
      </c>
      <c r="B8" s="10" t="s">
        <v>42</v>
      </c>
      <c r="C8" s="10" t="s">
        <v>43</v>
      </c>
      <c r="D8" s="10" t="s">
        <v>22</v>
      </c>
      <c r="E8" s="10" t="s">
        <v>44</v>
      </c>
      <c r="F8" s="10" t="s">
        <v>45</v>
      </c>
      <c r="G8" s="10" t="s">
        <v>46</v>
      </c>
      <c r="H8" s="10" t="s">
        <v>47</v>
      </c>
      <c r="I8" s="10" t="s">
        <v>48</v>
      </c>
      <c r="J8" s="10" t="s">
        <v>49</v>
      </c>
      <c r="K8" s="10" t="s">
        <v>29</v>
      </c>
      <c r="L8" s="10" t="s">
        <v>30</v>
      </c>
      <c r="M8" s="10" t="s">
        <v>25</v>
      </c>
      <c r="N8" s="10" t="s">
        <v>26</v>
      </c>
      <c r="O8" s="10" t="s">
        <v>50</v>
      </c>
    </row>
    <row r="9" customFormat="false" ht="15" hidden="false" customHeight="false" outlineLevel="0" collapsed="false">
      <c r="A9" s="3"/>
      <c r="B9" s="24"/>
      <c r="C9" s="24"/>
      <c r="D9" s="12" t="str">
        <f aca="false">IF($A9="","",N(B9)+N(C9))</f>
        <v/>
      </c>
      <c r="E9" s="24"/>
      <c r="F9" s="24"/>
      <c r="G9" s="12" t="str">
        <f aca="false">IF($A9="","",MAX(0,N(E9)-N(F9)))</f>
        <v/>
      </c>
      <c r="H9" s="12" t="str">
        <f aca="false">IF($A9="","",MAX(0,D9-N(E9)))</f>
        <v/>
      </c>
      <c r="I9" s="12" t="str">
        <f aca="false">IF($A9="","",MAX(0,MAX(D9,N(E9))-N(F9)))</f>
        <v/>
      </c>
      <c r="J9" s="24"/>
      <c r="K9" s="12" t="str">
        <f aca="false">IF($A9="","",N(F9)+IF(J9="",I9,J9))</f>
        <v/>
      </c>
      <c r="L9" s="14" t="str">
        <f aca="false">IF($A9="","",K9-D9)</f>
        <v/>
      </c>
      <c r="M9" s="13" t="str">
        <f aca="false">IF($A9="","",IF(D9=0,"",N(E9)/D9))</f>
        <v/>
      </c>
      <c r="N9" s="13" t="str">
        <f aca="false">IF($A9="","",IF(D9=0,"",N(F9)/D9))</f>
        <v/>
      </c>
      <c r="O9" s="5" t="str">
        <f aca="false">IF($A9="","",IF(N(E9)&gt;D9,"Engagé au-delà du budget",IF(N(F9)&gt;N(E9),"Réalisé au-delà de l'engagé",IF(K9&gt;D9,"Coût final au-delà du budget","OK"))))</f>
        <v/>
      </c>
    </row>
    <row r="10" customFormat="false" ht="15" hidden="false" customHeight="false" outlineLevel="0" collapsed="false">
      <c r="A10" s="3"/>
      <c r="B10" s="24"/>
      <c r="C10" s="24"/>
      <c r="D10" s="12" t="str">
        <f aca="false">IF($A10="","",N(B10)+N(C10))</f>
        <v/>
      </c>
      <c r="E10" s="24"/>
      <c r="F10" s="24"/>
      <c r="G10" s="12" t="str">
        <f aca="false">IF($A10="","",MAX(0,N(E10)-N(F10)))</f>
        <v/>
      </c>
      <c r="H10" s="12" t="str">
        <f aca="false">IF($A10="","",MAX(0,D10-N(E10)))</f>
        <v/>
      </c>
      <c r="I10" s="12" t="str">
        <f aca="false">IF($A10="","",MAX(0,MAX(D10,N(E10))-N(F10)))</f>
        <v/>
      </c>
      <c r="J10" s="24"/>
      <c r="K10" s="12" t="str">
        <f aca="false">IF($A10="","",N(F10)+IF(J10="",I10,J10))</f>
        <v/>
      </c>
      <c r="L10" s="14" t="str">
        <f aca="false">IF($A10="","",K10-D10)</f>
        <v/>
      </c>
      <c r="M10" s="13" t="str">
        <f aca="false">IF($A10="","",IF(D10=0,"",N(E10)/D10))</f>
        <v/>
      </c>
      <c r="N10" s="13" t="str">
        <f aca="false">IF($A10="","",IF(D10=0,"",N(F10)/D10))</f>
        <v/>
      </c>
      <c r="O10" s="5" t="str">
        <f aca="false">IF($A10="","",IF(N(E10)&gt;D10,"Engagé au-delà du budget",IF(N(F10)&gt;N(E10),"Réalisé au-delà de l'engagé",IF(K10&gt;D10,"Coût final au-delà du budget","OK"))))</f>
        <v/>
      </c>
    </row>
    <row r="11" customFormat="false" ht="15" hidden="false" customHeight="false" outlineLevel="0" collapsed="false">
      <c r="A11" s="3"/>
      <c r="B11" s="24"/>
      <c r="C11" s="24"/>
      <c r="D11" s="12" t="str">
        <f aca="false">IF($A11="","",N(B11)+N(C11))</f>
        <v/>
      </c>
      <c r="E11" s="24"/>
      <c r="F11" s="24"/>
      <c r="G11" s="12" t="str">
        <f aca="false">IF($A11="","",MAX(0,N(E11)-N(F11)))</f>
        <v/>
      </c>
      <c r="H11" s="12" t="str">
        <f aca="false">IF($A11="","",MAX(0,D11-N(E11)))</f>
        <v/>
      </c>
      <c r="I11" s="12" t="str">
        <f aca="false">IF($A11="","",MAX(0,MAX(D11,N(E11))-N(F11)))</f>
        <v/>
      </c>
      <c r="J11" s="24"/>
      <c r="K11" s="12" t="str">
        <f aca="false">IF($A11="","",N(F11)+IF(J11="",I11,J11))</f>
        <v/>
      </c>
      <c r="L11" s="14" t="str">
        <f aca="false">IF($A11="","",K11-D11)</f>
        <v/>
      </c>
      <c r="M11" s="13" t="str">
        <f aca="false">IF($A11="","",IF(D11=0,"",N(E11)/D11))</f>
        <v/>
      </c>
      <c r="N11" s="13" t="str">
        <f aca="false">IF($A11="","",IF(D11=0,"",N(F11)/D11))</f>
        <v/>
      </c>
      <c r="O11" s="5" t="str">
        <f aca="false">IF($A11="","",IF(N(E11)&gt;D11,"Engagé au-delà du budget",IF(N(F11)&gt;N(E11),"Réalisé au-delà de l'engagé",IF(K11&gt;D11,"Coût final au-delà du budget","OK"))))</f>
        <v/>
      </c>
    </row>
    <row r="12" customFormat="false" ht="15" hidden="false" customHeight="false" outlineLevel="0" collapsed="false">
      <c r="A12" s="3"/>
      <c r="B12" s="24"/>
      <c r="C12" s="24"/>
      <c r="D12" s="12" t="str">
        <f aca="false">IF($A12="","",N(B12)+N(C12))</f>
        <v/>
      </c>
      <c r="E12" s="24"/>
      <c r="F12" s="24"/>
      <c r="G12" s="12" t="str">
        <f aca="false">IF($A12="","",MAX(0,N(E12)-N(F12)))</f>
        <v/>
      </c>
      <c r="H12" s="12" t="str">
        <f aca="false">IF($A12="","",MAX(0,D12-N(E12)))</f>
        <v/>
      </c>
      <c r="I12" s="12" t="str">
        <f aca="false">IF($A12="","",MAX(0,MAX(D12,N(E12))-N(F12)))</f>
        <v/>
      </c>
      <c r="J12" s="24"/>
      <c r="K12" s="12" t="str">
        <f aca="false">IF($A12="","",N(F12)+IF(J12="",I12,J12))</f>
        <v/>
      </c>
      <c r="L12" s="14" t="str">
        <f aca="false">IF($A12="","",K12-D12)</f>
        <v/>
      </c>
      <c r="M12" s="13" t="str">
        <f aca="false">IF($A12="","",IF(D12=0,"",N(E12)/D12))</f>
        <v/>
      </c>
      <c r="N12" s="13" t="str">
        <f aca="false">IF($A12="","",IF(D12=0,"",N(F12)/D12))</f>
        <v/>
      </c>
      <c r="O12" s="5" t="str">
        <f aca="false">IF($A12="","",IF(N(E12)&gt;D12,"Engagé au-delà du budget",IF(N(F12)&gt;N(E12),"Réalisé au-delà de l'engagé",IF(K12&gt;D12,"Coût final au-delà du budget","OK"))))</f>
        <v/>
      </c>
    </row>
    <row r="13" customFormat="false" ht="15" hidden="false" customHeight="false" outlineLevel="0" collapsed="false">
      <c r="A13" s="3"/>
      <c r="B13" s="24"/>
      <c r="C13" s="24"/>
      <c r="D13" s="12" t="str">
        <f aca="false">IF($A13="","",N(B13)+N(C13))</f>
        <v/>
      </c>
      <c r="E13" s="24"/>
      <c r="F13" s="24"/>
      <c r="G13" s="12" t="str">
        <f aca="false">IF($A13="","",MAX(0,N(E13)-N(F13)))</f>
        <v/>
      </c>
      <c r="H13" s="12" t="str">
        <f aca="false">IF($A13="","",MAX(0,D13-N(E13)))</f>
        <v/>
      </c>
      <c r="I13" s="12" t="str">
        <f aca="false">IF($A13="","",MAX(0,MAX(D13,N(E13))-N(F13)))</f>
        <v/>
      </c>
      <c r="J13" s="24"/>
      <c r="K13" s="12" t="str">
        <f aca="false">IF($A13="","",N(F13)+IF(J13="",I13,J13))</f>
        <v/>
      </c>
      <c r="L13" s="14" t="str">
        <f aca="false">IF($A13="","",K13-D13)</f>
        <v/>
      </c>
      <c r="M13" s="13" t="str">
        <f aca="false">IF($A13="","",IF(D13=0,"",N(E13)/D13))</f>
        <v/>
      </c>
      <c r="N13" s="13" t="str">
        <f aca="false">IF($A13="","",IF(D13=0,"",N(F13)/D13))</f>
        <v/>
      </c>
      <c r="O13" s="5" t="str">
        <f aca="false">IF($A13="","",IF(N(E13)&gt;D13,"Engagé au-delà du budget",IF(N(F13)&gt;N(E13),"Réalisé au-delà de l'engagé",IF(K13&gt;D13,"Coût final au-delà du budget","OK"))))</f>
        <v/>
      </c>
    </row>
    <row r="14" customFormat="false" ht="15" hidden="false" customHeight="false" outlineLevel="0" collapsed="false">
      <c r="A14" s="3"/>
      <c r="B14" s="24"/>
      <c r="C14" s="24"/>
      <c r="D14" s="12" t="str">
        <f aca="false">IF($A14="","",N(B14)+N(C14))</f>
        <v/>
      </c>
      <c r="E14" s="24"/>
      <c r="F14" s="24"/>
      <c r="G14" s="12" t="str">
        <f aca="false">IF($A14="","",MAX(0,N(E14)-N(F14)))</f>
        <v/>
      </c>
      <c r="H14" s="12" t="str">
        <f aca="false">IF($A14="","",MAX(0,D14-N(E14)))</f>
        <v/>
      </c>
      <c r="I14" s="12" t="str">
        <f aca="false">IF($A14="","",MAX(0,MAX(D14,N(E14))-N(F14)))</f>
        <v/>
      </c>
      <c r="J14" s="24"/>
      <c r="K14" s="12" t="str">
        <f aca="false">IF($A14="","",N(F14)+IF(J14="",I14,J14))</f>
        <v/>
      </c>
      <c r="L14" s="14" t="str">
        <f aca="false">IF($A14="","",K14-D14)</f>
        <v/>
      </c>
      <c r="M14" s="13" t="str">
        <f aca="false">IF($A14="","",IF(D14=0,"",N(E14)/D14))</f>
        <v/>
      </c>
      <c r="N14" s="13" t="str">
        <f aca="false">IF($A14="","",IF(D14=0,"",N(F14)/D14))</f>
        <v/>
      </c>
      <c r="O14" s="5" t="str">
        <f aca="false">IF($A14="","",IF(N(E14)&gt;D14,"Engagé au-delà du budget",IF(N(F14)&gt;N(E14),"Réalisé au-delà de l'engagé",IF(K14&gt;D14,"Coût final au-delà du budget","OK"))))</f>
        <v/>
      </c>
    </row>
    <row r="15" customFormat="false" ht="15" hidden="false" customHeight="false" outlineLevel="0" collapsed="false">
      <c r="A15" s="3"/>
      <c r="B15" s="24"/>
      <c r="C15" s="24"/>
      <c r="D15" s="12" t="str">
        <f aca="false">IF($A15="","",N(B15)+N(C15))</f>
        <v/>
      </c>
      <c r="E15" s="24"/>
      <c r="F15" s="24"/>
      <c r="G15" s="12" t="str">
        <f aca="false">IF($A15="","",MAX(0,N(E15)-N(F15)))</f>
        <v/>
      </c>
      <c r="H15" s="12" t="str">
        <f aca="false">IF($A15="","",MAX(0,D15-N(E15)))</f>
        <v/>
      </c>
      <c r="I15" s="12" t="str">
        <f aca="false">IF($A15="","",MAX(0,MAX(D15,N(E15))-N(F15)))</f>
        <v/>
      </c>
      <c r="J15" s="24"/>
      <c r="K15" s="12" t="str">
        <f aca="false">IF($A15="","",N(F15)+IF(J15="",I15,J15))</f>
        <v/>
      </c>
      <c r="L15" s="14" t="str">
        <f aca="false">IF($A15="","",K15-D15)</f>
        <v/>
      </c>
      <c r="M15" s="13" t="str">
        <f aca="false">IF($A15="","",IF(D15=0,"",N(E15)/D15))</f>
        <v/>
      </c>
      <c r="N15" s="13" t="str">
        <f aca="false">IF($A15="","",IF(D15=0,"",N(F15)/D15))</f>
        <v/>
      </c>
      <c r="O15" s="5" t="str">
        <f aca="false">IF($A15="","",IF(N(E15)&gt;D15,"Engagé au-delà du budget",IF(N(F15)&gt;N(E15),"Réalisé au-delà de l'engagé",IF(K15&gt;D15,"Coût final au-delà du budget","OK"))))</f>
        <v/>
      </c>
    </row>
    <row r="16" customFormat="false" ht="15" hidden="false" customHeight="false" outlineLevel="0" collapsed="false">
      <c r="A16" s="3"/>
      <c r="B16" s="24"/>
      <c r="C16" s="24"/>
      <c r="D16" s="12" t="str">
        <f aca="false">IF($A16="","",N(B16)+N(C16))</f>
        <v/>
      </c>
      <c r="E16" s="24"/>
      <c r="F16" s="24"/>
      <c r="G16" s="12" t="str">
        <f aca="false">IF($A16="","",MAX(0,N(E16)-N(F16)))</f>
        <v/>
      </c>
      <c r="H16" s="12" t="str">
        <f aca="false">IF($A16="","",MAX(0,D16-N(E16)))</f>
        <v/>
      </c>
      <c r="I16" s="12" t="str">
        <f aca="false">IF($A16="","",MAX(0,MAX(D16,N(E16))-N(F16)))</f>
        <v/>
      </c>
      <c r="J16" s="24"/>
      <c r="K16" s="12" t="str">
        <f aca="false">IF($A16="","",N(F16)+IF(J16="",I16,J16))</f>
        <v/>
      </c>
      <c r="L16" s="14" t="str">
        <f aca="false">IF($A16="","",K16-D16)</f>
        <v/>
      </c>
      <c r="M16" s="13" t="str">
        <f aca="false">IF($A16="","",IF(D16=0,"",N(E16)/D16))</f>
        <v/>
      </c>
      <c r="N16" s="13" t="str">
        <f aca="false">IF($A16="","",IF(D16=0,"",N(F16)/D16))</f>
        <v/>
      </c>
      <c r="O16" s="5" t="str">
        <f aca="false">IF($A16="","",IF(N(E16)&gt;D16,"Engagé au-delà du budget",IF(N(F16)&gt;N(E16),"Réalisé au-delà de l'engagé",IF(K16&gt;D16,"Coût final au-delà du budget","OK"))))</f>
        <v/>
      </c>
    </row>
    <row r="17" customFormat="false" ht="15" hidden="false" customHeight="false" outlineLevel="0" collapsed="false">
      <c r="A17" s="3"/>
      <c r="B17" s="24"/>
      <c r="C17" s="24"/>
      <c r="D17" s="12" t="str">
        <f aca="false">IF($A17="","",N(B17)+N(C17))</f>
        <v/>
      </c>
      <c r="E17" s="24"/>
      <c r="F17" s="24"/>
      <c r="G17" s="12" t="str">
        <f aca="false">IF($A17="","",MAX(0,N(E17)-N(F17)))</f>
        <v/>
      </c>
      <c r="H17" s="12" t="str">
        <f aca="false">IF($A17="","",MAX(0,D17-N(E17)))</f>
        <v/>
      </c>
      <c r="I17" s="12" t="str">
        <f aca="false">IF($A17="","",MAX(0,MAX(D17,N(E17))-N(F17)))</f>
        <v/>
      </c>
      <c r="J17" s="24"/>
      <c r="K17" s="12" t="str">
        <f aca="false">IF($A17="","",N(F17)+IF(J17="",I17,J17))</f>
        <v/>
      </c>
      <c r="L17" s="14" t="str">
        <f aca="false">IF($A17="","",K17-D17)</f>
        <v/>
      </c>
      <c r="M17" s="13" t="str">
        <f aca="false">IF($A17="","",IF(D17=0,"",N(E17)/D17))</f>
        <v/>
      </c>
      <c r="N17" s="13" t="str">
        <f aca="false">IF($A17="","",IF(D17=0,"",N(F17)/D17))</f>
        <v/>
      </c>
      <c r="O17" s="5" t="str">
        <f aca="false">IF($A17="","",IF(N(E17)&gt;D17,"Engagé au-delà du budget",IF(N(F17)&gt;N(E17),"Réalisé au-delà de l'engagé",IF(K17&gt;D17,"Coût final au-delà du budget","OK"))))</f>
        <v/>
      </c>
    </row>
    <row r="18" customFormat="false" ht="15" hidden="false" customHeight="false" outlineLevel="0" collapsed="false">
      <c r="A18" s="3"/>
      <c r="B18" s="24"/>
      <c r="C18" s="24"/>
      <c r="D18" s="12" t="str">
        <f aca="false">IF($A18="","",N(B18)+N(C18))</f>
        <v/>
      </c>
      <c r="E18" s="24"/>
      <c r="F18" s="24"/>
      <c r="G18" s="12" t="str">
        <f aca="false">IF($A18="","",MAX(0,N(E18)-N(F18)))</f>
        <v/>
      </c>
      <c r="H18" s="12" t="str">
        <f aca="false">IF($A18="","",MAX(0,D18-N(E18)))</f>
        <v/>
      </c>
      <c r="I18" s="12" t="str">
        <f aca="false">IF($A18="","",MAX(0,MAX(D18,N(E18))-N(F18)))</f>
        <v/>
      </c>
      <c r="J18" s="24"/>
      <c r="K18" s="12" t="str">
        <f aca="false">IF($A18="","",N(F18)+IF(J18="",I18,J18))</f>
        <v/>
      </c>
      <c r="L18" s="14" t="str">
        <f aca="false">IF($A18="","",K18-D18)</f>
        <v/>
      </c>
      <c r="M18" s="13" t="str">
        <f aca="false">IF($A18="","",IF(D18=0,"",N(E18)/D18))</f>
        <v/>
      </c>
      <c r="N18" s="13" t="str">
        <f aca="false">IF($A18="","",IF(D18=0,"",N(F18)/D18))</f>
        <v/>
      </c>
      <c r="O18" s="5" t="str">
        <f aca="false">IF($A18="","",IF(N(E18)&gt;D18,"Engagé au-delà du budget",IF(N(F18)&gt;N(E18),"Réalisé au-delà de l'engagé",IF(K18&gt;D18,"Coût final au-delà du budget","OK"))))</f>
        <v/>
      </c>
    </row>
    <row r="19" customFormat="false" ht="15" hidden="false" customHeight="false" outlineLevel="0" collapsed="false">
      <c r="A19" s="3"/>
      <c r="B19" s="24"/>
      <c r="C19" s="24"/>
      <c r="D19" s="12" t="str">
        <f aca="false">IF($A19="","",N(B19)+N(C19))</f>
        <v/>
      </c>
      <c r="E19" s="24"/>
      <c r="F19" s="24"/>
      <c r="G19" s="12" t="str">
        <f aca="false">IF($A19="","",MAX(0,N(E19)-N(F19)))</f>
        <v/>
      </c>
      <c r="H19" s="12" t="str">
        <f aca="false">IF($A19="","",MAX(0,D19-N(E19)))</f>
        <v/>
      </c>
      <c r="I19" s="12" t="str">
        <f aca="false">IF($A19="","",MAX(0,MAX(D19,N(E19))-N(F19)))</f>
        <v/>
      </c>
      <c r="J19" s="24"/>
      <c r="K19" s="12" t="str">
        <f aca="false">IF($A19="","",N(F19)+IF(J19="",I19,J19))</f>
        <v/>
      </c>
      <c r="L19" s="14" t="str">
        <f aca="false">IF($A19="","",K19-D19)</f>
        <v/>
      </c>
      <c r="M19" s="13" t="str">
        <f aca="false">IF($A19="","",IF(D19=0,"",N(E19)/D19))</f>
        <v/>
      </c>
      <c r="N19" s="13" t="str">
        <f aca="false">IF($A19="","",IF(D19=0,"",N(F19)/D19))</f>
        <v/>
      </c>
      <c r="O19" s="5" t="str">
        <f aca="false">IF($A19="","",IF(N(E19)&gt;D19,"Engagé au-delà du budget",IF(N(F19)&gt;N(E19),"Réalisé au-delà de l'engagé",IF(K19&gt;D19,"Coût final au-delà du budget","OK"))))</f>
        <v/>
      </c>
    </row>
    <row r="20" customFormat="false" ht="15" hidden="false" customHeight="false" outlineLevel="0" collapsed="false">
      <c r="A20" s="3"/>
      <c r="B20" s="24"/>
      <c r="C20" s="24"/>
      <c r="D20" s="12" t="str">
        <f aca="false">IF($A20="","",N(B20)+N(C20))</f>
        <v/>
      </c>
      <c r="E20" s="24"/>
      <c r="F20" s="24"/>
      <c r="G20" s="12" t="str">
        <f aca="false">IF($A20="","",MAX(0,N(E20)-N(F20)))</f>
        <v/>
      </c>
      <c r="H20" s="12" t="str">
        <f aca="false">IF($A20="","",MAX(0,D20-N(E20)))</f>
        <v/>
      </c>
      <c r="I20" s="12" t="str">
        <f aca="false">IF($A20="","",MAX(0,MAX(D20,N(E20))-N(F20)))</f>
        <v/>
      </c>
      <c r="J20" s="24"/>
      <c r="K20" s="12" t="str">
        <f aca="false">IF($A20="","",N(F20)+IF(J20="",I20,J20))</f>
        <v/>
      </c>
      <c r="L20" s="14" t="str">
        <f aca="false">IF($A20="","",K20-D20)</f>
        <v/>
      </c>
      <c r="M20" s="13" t="str">
        <f aca="false">IF($A20="","",IF(D20=0,"",N(E20)/D20))</f>
        <v/>
      </c>
      <c r="N20" s="13" t="str">
        <f aca="false">IF($A20="","",IF(D20=0,"",N(F20)/D20))</f>
        <v/>
      </c>
      <c r="O20" s="5" t="str">
        <f aca="false">IF($A20="","",IF(N(E20)&gt;D20,"Engagé au-delà du budget",IF(N(F20)&gt;N(E20),"Réalisé au-delà de l'engagé",IF(K20&gt;D20,"Coût final au-delà du budget","OK"))))</f>
        <v/>
      </c>
    </row>
    <row r="21" customFormat="false" ht="15" hidden="false" customHeight="false" outlineLevel="0" collapsed="false">
      <c r="A21" s="10" t="s">
        <v>58</v>
      </c>
      <c r="B21" s="16" t="n">
        <f aca="false">SUM(B9:B20)</f>
        <v>0</v>
      </c>
      <c r="C21" s="16" t="n">
        <f aca="false">SUM(C9:C20)</f>
        <v>0</v>
      </c>
      <c r="D21" s="16" t="n">
        <f aca="false">SUM(D9:D20)</f>
        <v>0</v>
      </c>
      <c r="E21" s="16" t="n">
        <f aca="false">SUM(E9:E20)</f>
        <v>0</v>
      </c>
      <c r="F21" s="16" t="n">
        <f aca="false">SUM(F9:F20)</f>
        <v>0</v>
      </c>
      <c r="G21" s="16" t="n">
        <f aca="false">SUM(G9:G20)</f>
        <v>0</v>
      </c>
      <c r="H21" s="16" t="n">
        <f aca="false">SUM(H9:H20)</f>
        <v>0</v>
      </c>
      <c r="I21" s="16" t="n">
        <f aca="false">SUM(I9:I20)</f>
        <v>0</v>
      </c>
      <c r="J21" s="10"/>
      <c r="K21" s="16" t="n">
        <f aca="false">SUM(K9:K20)</f>
        <v>0</v>
      </c>
      <c r="L21" s="18" t="n">
        <f aca="false">K21-D21</f>
        <v>0</v>
      </c>
      <c r="M21" s="17" t="str">
        <f aca="false">IF(D21=0,"",E21/D21)</f>
        <v/>
      </c>
      <c r="N21" s="17" t="str">
        <f aca="false">IF(D21=0,"",F21/D21)</f>
        <v/>
      </c>
      <c r="O21" s="10" t="str">
        <f aca="false">SUMPRODUCT((A9:A20&lt;&gt;"")*(O9:O20&lt;&gt;"OK"))&amp;" lot(s) en alerte"</f>
        <v>0 lot(s) en alerte</v>
      </c>
    </row>
    <row r="23" customFormat="false" ht="15" hidden="false" customHeight="false" outlineLevel="0" collapsed="false">
      <c r="A23" s="6" t="s">
        <v>59</v>
      </c>
    </row>
    <row r="25" customFormat="false" ht="15" hidden="false" customHeight="false" outlineLevel="0" collapsed="false">
      <c r="A25" s="9" t="s">
        <v>16</v>
      </c>
    </row>
  </sheetData>
  <mergeCells count="4">
    <mergeCell ref="B3:D3"/>
    <mergeCell ref="B4:D4"/>
    <mergeCell ref="B5:D5"/>
    <mergeCell ref="B6:D6"/>
  </mergeCells>
  <conditionalFormatting sqref="O9:O20">
    <cfRule type="expression" priority="2" aboveAverage="0" equalAverage="0" bottom="0" percent="0" rank="0" text="" dxfId="0">
      <formula>OR(O9="OK")</formula>
    </cfRule>
    <cfRule type="expression" priority="3" aboveAverage="0" equalAverage="0" bottom="0" percent="0" rank="0" text="" dxfId="1">
      <formula>OR(O9="Réalisé au-delà de l'engagé")</formula>
    </cfRule>
    <cfRule type="expression" priority="4" aboveAverage="0" equalAverage="0" bottom="0" percent="0" rank="0" text="" dxfId="2">
      <formula>OR(O9="Engagé au-delà du budget",O9="Coût final au-delà du budget")</formula>
    </cfRule>
  </conditionalFormatting>
  <conditionalFormatting sqref="L9:L20">
    <cfRule type="expression" priority="5" aboveAverage="0" equalAverage="0" bottom="0" percent="0" rank="0" text="" dxfId="3">
      <formula>AND(ISNUMBER(L9),L9&gt;0)</formula>
    </cfRule>
  </conditionalFormatting>
  <dataValidations count="1">
    <dataValidation allowBlank="true" error="Saisissez un pourcentage entre 0 % et 100 %." errorStyle="stop" errorTitle="Pourcentage" operator="between" showDropDown="false" showErrorMessage="true" showInputMessage="false" sqref="B6"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9"/>
    <col collapsed="false" customWidth="true" hidden="false" outlineLevel="0" max="2" min="2" style="0" width="13"/>
    <col collapsed="false" customWidth="true" hidden="false" outlineLevel="0" max="3" min="3" style="0" width="12"/>
    <col collapsed="false" customWidth="true" hidden="false" outlineLevel="0" max="6" min="4" style="0" width="13"/>
    <col collapsed="false" customWidth="true" hidden="false" outlineLevel="0" max="10" min="7" style="0" width="12.5"/>
    <col collapsed="false" customWidth="true" hidden="false" outlineLevel="0" max="11" min="11" style="0" width="13"/>
    <col collapsed="false" customWidth="true" hidden="false" outlineLevel="0" max="12" min="12" style="0" width="12"/>
    <col collapsed="false" customWidth="true" hidden="false" outlineLevel="0" max="13" min="13" style="0" width="9"/>
    <col collapsed="false" customWidth="true" hidden="false" outlineLevel="0" max="14" min="14" style="0" width="11"/>
    <col collapsed="false" customWidth="true" hidden="false" outlineLevel="0" max="15" min="15" style="0" width="28"/>
  </cols>
  <sheetData>
    <row r="1" customFormat="false" ht="18.55" hidden="false" customHeight="false" outlineLevel="0" collapsed="false">
      <c r="A1" s="1" t="s">
        <v>35</v>
      </c>
    </row>
    <row r="2" customFormat="false" ht="15" hidden="false" customHeight="false" outlineLevel="0" collapsed="false">
      <c r="A2" s="6" t="s">
        <v>36</v>
      </c>
    </row>
    <row r="3" customFormat="false" ht="15" hidden="false" customHeight="false" outlineLevel="0" collapsed="false">
      <c r="A3" s="20" t="s">
        <v>19</v>
      </c>
      <c r="B3" s="21"/>
      <c r="C3" s="21"/>
      <c r="D3" s="21"/>
    </row>
    <row r="4" customFormat="false" ht="15" hidden="false" customHeight="false" outlineLevel="0" collapsed="false">
      <c r="A4" s="20" t="s">
        <v>38</v>
      </c>
      <c r="B4" s="21"/>
      <c r="C4" s="21"/>
      <c r="D4" s="21"/>
    </row>
    <row r="5" customFormat="false" ht="15" hidden="false" customHeight="false" outlineLevel="0" collapsed="false">
      <c r="A5" s="20" t="s">
        <v>21</v>
      </c>
      <c r="B5" s="22"/>
      <c r="C5" s="22"/>
      <c r="D5" s="22"/>
    </row>
    <row r="6" customFormat="false" ht="15" hidden="false" customHeight="false" outlineLevel="0" collapsed="false">
      <c r="A6" s="20" t="s">
        <v>40</v>
      </c>
      <c r="B6" s="23"/>
      <c r="C6" s="23"/>
      <c r="D6" s="23"/>
    </row>
    <row r="8" customFormat="false" ht="55.5" hidden="false" customHeight="true" outlineLevel="0" collapsed="false">
      <c r="A8" s="10" t="s">
        <v>41</v>
      </c>
      <c r="B8" s="10" t="s">
        <v>42</v>
      </c>
      <c r="C8" s="10" t="s">
        <v>43</v>
      </c>
      <c r="D8" s="10" t="s">
        <v>22</v>
      </c>
      <c r="E8" s="10" t="s">
        <v>44</v>
      </c>
      <c r="F8" s="10" t="s">
        <v>45</v>
      </c>
      <c r="G8" s="10" t="s">
        <v>46</v>
      </c>
      <c r="H8" s="10" t="s">
        <v>47</v>
      </c>
      <c r="I8" s="10" t="s">
        <v>48</v>
      </c>
      <c r="J8" s="10" t="s">
        <v>49</v>
      </c>
      <c r="K8" s="10" t="s">
        <v>29</v>
      </c>
      <c r="L8" s="10" t="s">
        <v>30</v>
      </c>
      <c r="M8" s="10" t="s">
        <v>25</v>
      </c>
      <c r="N8" s="10" t="s">
        <v>26</v>
      </c>
      <c r="O8" s="10" t="s">
        <v>50</v>
      </c>
    </row>
    <row r="9" customFormat="false" ht="15" hidden="false" customHeight="false" outlineLevel="0" collapsed="false">
      <c r="A9" s="3"/>
      <c r="B9" s="24"/>
      <c r="C9" s="24"/>
      <c r="D9" s="12" t="str">
        <f aca="false">IF($A9="","",N(B9)+N(C9))</f>
        <v/>
      </c>
      <c r="E9" s="24"/>
      <c r="F9" s="24"/>
      <c r="G9" s="12" t="str">
        <f aca="false">IF($A9="","",MAX(0,N(E9)-N(F9)))</f>
        <v/>
      </c>
      <c r="H9" s="12" t="str">
        <f aca="false">IF($A9="","",MAX(0,D9-N(E9)))</f>
        <v/>
      </c>
      <c r="I9" s="12" t="str">
        <f aca="false">IF($A9="","",MAX(0,MAX(D9,N(E9))-N(F9)))</f>
        <v/>
      </c>
      <c r="J9" s="24"/>
      <c r="K9" s="12" t="str">
        <f aca="false">IF($A9="","",N(F9)+IF(J9="",I9,J9))</f>
        <v/>
      </c>
      <c r="L9" s="14" t="str">
        <f aca="false">IF($A9="","",K9-D9)</f>
        <v/>
      </c>
      <c r="M9" s="13" t="str">
        <f aca="false">IF($A9="","",IF(D9=0,"",N(E9)/D9))</f>
        <v/>
      </c>
      <c r="N9" s="13" t="str">
        <f aca="false">IF($A9="","",IF(D9=0,"",N(F9)/D9))</f>
        <v/>
      </c>
      <c r="O9" s="5" t="str">
        <f aca="false">IF($A9="","",IF(N(E9)&gt;D9,"Engagé au-delà du budget",IF(N(F9)&gt;N(E9),"Réalisé au-delà de l'engagé",IF(K9&gt;D9,"Coût final au-delà du budget","OK"))))</f>
        <v/>
      </c>
    </row>
    <row r="10" customFormat="false" ht="15" hidden="false" customHeight="false" outlineLevel="0" collapsed="false">
      <c r="A10" s="3"/>
      <c r="B10" s="24"/>
      <c r="C10" s="24"/>
      <c r="D10" s="12" t="str">
        <f aca="false">IF($A10="","",N(B10)+N(C10))</f>
        <v/>
      </c>
      <c r="E10" s="24"/>
      <c r="F10" s="24"/>
      <c r="G10" s="12" t="str">
        <f aca="false">IF($A10="","",MAX(0,N(E10)-N(F10)))</f>
        <v/>
      </c>
      <c r="H10" s="12" t="str">
        <f aca="false">IF($A10="","",MAX(0,D10-N(E10)))</f>
        <v/>
      </c>
      <c r="I10" s="12" t="str">
        <f aca="false">IF($A10="","",MAX(0,MAX(D10,N(E10))-N(F10)))</f>
        <v/>
      </c>
      <c r="J10" s="24"/>
      <c r="K10" s="12" t="str">
        <f aca="false">IF($A10="","",N(F10)+IF(J10="",I10,J10))</f>
        <v/>
      </c>
      <c r="L10" s="14" t="str">
        <f aca="false">IF($A10="","",K10-D10)</f>
        <v/>
      </c>
      <c r="M10" s="13" t="str">
        <f aca="false">IF($A10="","",IF(D10=0,"",N(E10)/D10))</f>
        <v/>
      </c>
      <c r="N10" s="13" t="str">
        <f aca="false">IF($A10="","",IF(D10=0,"",N(F10)/D10))</f>
        <v/>
      </c>
      <c r="O10" s="5" t="str">
        <f aca="false">IF($A10="","",IF(N(E10)&gt;D10,"Engagé au-delà du budget",IF(N(F10)&gt;N(E10),"Réalisé au-delà de l'engagé",IF(K10&gt;D10,"Coût final au-delà du budget","OK"))))</f>
        <v/>
      </c>
    </row>
    <row r="11" customFormat="false" ht="15" hidden="false" customHeight="false" outlineLevel="0" collapsed="false">
      <c r="A11" s="3"/>
      <c r="B11" s="24"/>
      <c r="C11" s="24"/>
      <c r="D11" s="12" t="str">
        <f aca="false">IF($A11="","",N(B11)+N(C11))</f>
        <v/>
      </c>
      <c r="E11" s="24"/>
      <c r="F11" s="24"/>
      <c r="G11" s="12" t="str">
        <f aca="false">IF($A11="","",MAX(0,N(E11)-N(F11)))</f>
        <v/>
      </c>
      <c r="H11" s="12" t="str">
        <f aca="false">IF($A11="","",MAX(0,D11-N(E11)))</f>
        <v/>
      </c>
      <c r="I11" s="12" t="str">
        <f aca="false">IF($A11="","",MAX(0,MAX(D11,N(E11))-N(F11)))</f>
        <v/>
      </c>
      <c r="J11" s="24"/>
      <c r="K11" s="12" t="str">
        <f aca="false">IF($A11="","",N(F11)+IF(J11="",I11,J11))</f>
        <v/>
      </c>
      <c r="L11" s="14" t="str">
        <f aca="false">IF($A11="","",K11-D11)</f>
        <v/>
      </c>
      <c r="M11" s="13" t="str">
        <f aca="false">IF($A11="","",IF(D11=0,"",N(E11)/D11))</f>
        <v/>
      </c>
      <c r="N11" s="13" t="str">
        <f aca="false">IF($A11="","",IF(D11=0,"",N(F11)/D11))</f>
        <v/>
      </c>
      <c r="O11" s="5" t="str">
        <f aca="false">IF($A11="","",IF(N(E11)&gt;D11,"Engagé au-delà du budget",IF(N(F11)&gt;N(E11),"Réalisé au-delà de l'engagé",IF(K11&gt;D11,"Coût final au-delà du budget","OK"))))</f>
        <v/>
      </c>
    </row>
    <row r="12" customFormat="false" ht="15" hidden="false" customHeight="false" outlineLevel="0" collapsed="false">
      <c r="A12" s="3"/>
      <c r="B12" s="24"/>
      <c r="C12" s="24"/>
      <c r="D12" s="12" t="str">
        <f aca="false">IF($A12="","",N(B12)+N(C12))</f>
        <v/>
      </c>
      <c r="E12" s="24"/>
      <c r="F12" s="24"/>
      <c r="G12" s="12" t="str">
        <f aca="false">IF($A12="","",MAX(0,N(E12)-N(F12)))</f>
        <v/>
      </c>
      <c r="H12" s="12" t="str">
        <f aca="false">IF($A12="","",MAX(0,D12-N(E12)))</f>
        <v/>
      </c>
      <c r="I12" s="12" t="str">
        <f aca="false">IF($A12="","",MAX(0,MAX(D12,N(E12))-N(F12)))</f>
        <v/>
      </c>
      <c r="J12" s="24"/>
      <c r="K12" s="12" t="str">
        <f aca="false">IF($A12="","",N(F12)+IF(J12="",I12,J12))</f>
        <v/>
      </c>
      <c r="L12" s="14" t="str">
        <f aca="false">IF($A12="","",K12-D12)</f>
        <v/>
      </c>
      <c r="M12" s="13" t="str">
        <f aca="false">IF($A12="","",IF(D12=0,"",N(E12)/D12))</f>
        <v/>
      </c>
      <c r="N12" s="13" t="str">
        <f aca="false">IF($A12="","",IF(D12=0,"",N(F12)/D12))</f>
        <v/>
      </c>
      <c r="O12" s="5" t="str">
        <f aca="false">IF($A12="","",IF(N(E12)&gt;D12,"Engagé au-delà du budget",IF(N(F12)&gt;N(E12),"Réalisé au-delà de l'engagé",IF(K12&gt;D12,"Coût final au-delà du budget","OK"))))</f>
        <v/>
      </c>
    </row>
    <row r="13" customFormat="false" ht="15" hidden="false" customHeight="false" outlineLevel="0" collapsed="false">
      <c r="A13" s="3"/>
      <c r="B13" s="24"/>
      <c r="C13" s="24"/>
      <c r="D13" s="12" t="str">
        <f aca="false">IF($A13="","",N(B13)+N(C13))</f>
        <v/>
      </c>
      <c r="E13" s="24"/>
      <c r="F13" s="24"/>
      <c r="G13" s="12" t="str">
        <f aca="false">IF($A13="","",MAX(0,N(E13)-N(F13)))</f>
        <v/>
      </c>
      <c r="H13" s="12" t="str">
        <f aca="false">IF($A13="","",MAX(0,D13-N(E13)))</f>
        <v/>
      </c>
      <c r="I13" s="12" t="str">
        <f aca="false">IF($A13="","",MAX(0,MAX(D13,N(E13))-N(F13)))</f>
        <v/>
      </c>
      <c r="J13" s="24"/>
      <c r="K13" s="12" t="str">
        <f aca="false">IF($A13="","",N(F13)+IF(J13="",I13,J13))</f>
        <v/>
      </c>
      <c r="L13" s="14" t="str">
        <f aca="false">IF($A13="","",K13-D13)</f>
        <v/>
      </c>
      <c r="M13" s="13" t="str">
        <f aca="false">IF($A13="","",IF(D13=0,"",N(E13)/D13))</f>
        <v/>
      </c>
      <c r="N13" s="13" t="str">
        <f aca="false">IF($A13="","",IF(D13=0,"",N(F13)/D13))</f>
        <v/>
      </c>
      <c r="O13" s="5" t="str">
        <f aca="false">IF($A13="","",IF(N(E13)&gt;D13,"Engagé au-delà du budget",IF(N(F13)&gt;N(E13),"Réalisé au-delà de l'engagé",IF(K13&gt;D13,"Coût final au-delà du budget","OK"))))</f>
        <v/>
      </c>
    </row>
    <row r="14" customFormat="false" ht="15" hidden="false" customHeight="false" outlineLevel="0" collapsed="false">
      <c r="A14" s="3"/>
      <c r="B14" s="24"/>
      <c r="C14" s="24"/>
      <c r="D14" s="12" t="str">
        <f aca="false">IF($A14="","",N(B14)+N(C14))</f>
        <v/>
      </c>
      <c r="E14" s="24"/>
      <c r="F14" s="24"/>
      <c r="G14" s="12" t="str">
        <f aca="false">IF($A14="","",MAX(0,N(E14)-N(F14)))</f>
        <v/>
      </c>
      <c r="H14" s="12" t="str">
        <f aca="false">IF($A14="","",MAX(0,D14-N(E14)))</f>
        <v/>
      </c>
      <c r="I14" s="12" t="str">
        <f aca="false">IF($A14="","",MAX(0,MAX(D14,N(E14))-N(F14)))</f>
        <v/>
      </c>
      <c r="J14" s="24"/>
      <c r="K14" s="12" t="str">
        <f aca="false">IF($A14="","",N(F14)+IF(J14="",I14,J14))</f>
        <v/>
      </c>
      <c r="L14" s="14" t="str">
        <f aca="false">IF($A14="","",K14-D14)</f>
        <v/>
      </c>
      <c r="M14" s="13" t="str">
        <f aca="false">IF($A14="","",IF(D14=0,"",N(E14)/D14))</f>
        <v/>
      </c>
      <c r="N14" s="13" t="str">
        <f aca="false">IF($A14="","",IF(D14=0,"",N(F14)/D14))</f>
        <v/>
      </c>
      <c r="O14" s="5" t="str">
        <f aca="false">IF($A14="","",IF(N(E14)&gt;D14,"Engagé au-delà du budget",IF(N(F14)&gt;N(E14),"Réalisé au-delà de l'engagé",IF(K14&gt;D14,"Coût final au-delà du budget","OK"))))</f>
        <v/>
      </c>
    </row>
    <row r="15" customFormat="false" ht="15" hidden="false" customHeight="false" outlineLevel="0" collapsed="false">
      <c r="A15" s="3"/>
      <c r="B15" s="24"/>
      <c r="C15" s="24"/>
      <c r="D15" s="12" t="str">
        <f aca="false">IF($A15="","",N(B15)+N(C15))</f>
        <v/>
      </c>
      <c r="E15" s="24"/>
      <c r="F15" s="24"/>
      <c r="G15" s="12" t="str">
        <f aca="false">IF($A15="","",MAX(0,N(E15)-N(F15)))</f>
        <v/>
      </c>
      <c r="H15" s="12" t="str">
        <f aca="false">IF($A15="","",MAX(0,D15-N(E15)))</f>
        <v/>
      </c>
      <c r="I15" s="12" t="str">
        <f aca="false">IF($A15="","",MAX(0,MAX(D15,N(E15))-N(F15)))</f>
        <v/>
      </c>
      <c r="J15" s="24"/>
      <c r="K15" s="12" t="str">
        <f aca="false">IF($A15="","",N(F15)+IF(J15="",I15,J15))</f>
        <v/>
      </c>
      <c r="L15" s="14" t="str">
        <f aca="false">IF($A15="","",K15-D15)</f>
        <v/>
      </c>
      <c r="M15" s="13" t="str">
        <f aca="false">IF($A15="","",IF(D15=0,"",N(E15)/D15))</f>
        <v/>
      </c>
      <c r="N15" s="13" t="str">
        <f aca="false">IF($A15="","",IF(D15=0,"",N(F15)/D15))</f>
        <v/>
      </c>
      <c r="O15" s="5" t="str">
        <f aca="false">IF($A15="","",IF(N(E15)&gt;D15,"Engagé au-delà du budget",IF(N(F15)&gt;N(E15),"Réalisé au-delà de l'engagé",IF(K15&gt;D15,"Coût final au-delà du budget","OK"))))</f>
        <v/>
      </c>
    </row>
    <row r="16" customFormat="false" ht="15" hidden="false" customHeight="false" outlineLevel="0" collapsed="false">
      <c r="A16" s="3"/>
      <c r="B16" s="24"/>
      <c r="C16" s="24"/>
      <c r="D16" s="12" t="str">
        <f aca="false">IF($A16="","",N(B16)+N(C16))</f>
        <v/>
      </c>
      <c r="E16" s="24"/>
      <c r="F16" s="24"/>
      <c r="G16" s="12" t="str">
        <f aca="false">IF($A16="","",MAX(0,N(E16)-N(F16)))</f>
        <v/>
      </c>
      <c r="H16" s="12" t="str">
        <f aca="false">IF($A16="","",MAX(0,D16-N(E16)))</f>
        <v/>
      </c>
      <c r="I16" s="12" t="str">
        <f aca="false">IF($A16="","",MAX(0,MAX(D16,N(E16))-N(F16)))</f>
        <v/>
      </c>
      <c r="J16" s="24"/>
      <c r="K16" s="12" t="str">
        <f aca="false">IF($A16="","",N(F16)+IF(J16="",I16,J16))</f>
        <v/>
      </c>
      <c r="L16" s="14" t="str">
        <f aca="false">IF($A16="","",K16-D16)</f>
        <v/>
      </c>
      <c r="M16" s="13" t="str">
        <f aca="false">IF($A16="","",IF(D16=0,"",N(E16)/D16))</f>
        <v/>
      </c>
      <c r="N16" s="13" t="str">
        <f aca="false">IF($A16="","",IF(D16=0,"",N(F16)/D16))</f>
        <v/>
      </c>
      <c r="O16" s="5" t="str">
        <f aca="false">IF($A16="","",IF(N(E16)&gt;D16,"Engagé au-delà du budget",IF(N(F16)&gt;N(E16),"Réalisé au-delà de l'engagé",IF(K16&gt;D16,"Coût final au-delà du budget","OK"))))</f>
        <v/>
      </c>
    </row>
    <row r="17" customFormat="false" ht="15" hidden="false" customHeight="false" outlineLevel="0" collapsed="false">
      <c r="A17" s="3"/>
      <c r="B17" s="24"/>
      <c r="C17" s="24"/>
      <c r="D17" s="12" t="str">
        <f aca="false">IF($A17="","",N(B17)+N(C17))</f>
        <v/>
      </c>
      <c r="E17" s="24"/>
      <c r="F17" s="24"/>
      <c r="G17" s="12" t="str">
        <f aca="false">IF($A17="","",MAX(0,N(E17)-N(F17)))</f>
        <v/>
      </c>
      <c r="H17" s="12" t="str">
        <f aca="false">IF($A17="","",MAX(0,D17-N(E17)))</f>
        <v/>
      </c>
      <c r="I17" s="12" t="str">
        <f aca="false">IF($A17="","",MAX(0,MAX(D17,N(E17))-N(F17)))</f>
        <v/>
      </c>
      <c r="J17" s="24"/>
      <c r="K17" s="12" t="str">
        <f aca="false">IF($A17="","",N(F17)+IF(J17="",I17,J17))</f>
        <v/>
      </c>
      <c r="L17" s="14" t="str">
        <f aca="false">IF($A17="","",K17-D17)</f>
        <v/>
      </c>
      <c r="M17" s="13" t="str">
        <f aca="false">IF($A17="","",IF(D17=0,"",N(E17)/D17))</f>
        <v/>
      </c>
      <c r="N17" s="13" t="str">
        <f aca="false">IF($A17="","",IF(D17=0,"",N(F17)/D17))</f>
        <v/>
      </c>
      <c r="O17" s="5" t="str">
        <f aca="false">IF($A17="","",IF(N(E17)&gt;D17,"Engagé au-delà du budget",IF(N(F17)&gt;N(E17),"Réalisé au-delà de l'engagé",IF(K17&gt;D17,"Coût final au-delà du budget","OK"))))</f>
        <v/>
      </c>
    </row>
    <row r="18" customFormat="false" ht="15" hidden="false" customHeight="false" outlineLevel="0" collapsed="false">
      <c r="A18" s="3"/>
      <c r="B18" s="24"/>
      <c r="C18" s="24"/>
      <c r="D18" s="12" t="str">
        <f aca="false">IF($A18="","",N(B18)+N(C18))</f>
        <v/>
      </c>
      <c r="E18" s="24"/>
      <c r="F18" s="24"/>
      <c r="G18" s="12" t="str">
        <f aca="false">IF($A18="","",MAX(0,N(E18)-N(F18)))</f>
        <v/>
      </c>
      <c r="H18" s="12" t="str">
        <f aca="false">IF($A18="","",MAX(0,D18-N(E18)))</f>
        <v/>
      </c>
      <c r="I18" s="12" t="str">
        <f aca="false">IF($A18="","",MAX(0,MAX(D18,N(E18))-N(F18)))</f>
        <v/>
      </c>
      <c r="J18" s="24"/>
      <c r="K18" s="12" t="str">
        <f aca="false">IF($A18="","",N(F18)+IF(J18="",I18,J18))</f>
        <v/>
      </c>
      <c r="L18" s="14" t="str">
        <f aca="false">IF($A18="","",K18-D18)</f>
        <v/>
      </c>
      <c r="M18" s="13" t="str">
        <f aca="false">IF($A18="","",IF(D18=0,"",N(E18)/D18))</f>
        <v/>
      </c>
      <c r="N18" s="13" t="str">
        <f aca="false">IF($A18="","",IF(D18=0,"",N(F18)/D18))</f>
        <v/>
      </c>
      <c r="O18" s="5" t="str">
        <f aca="false">IF($A18="","",IF(N(E18)&gt;D18,"Engagé au-delà du budget",IF(N(F18)&gt;N(E18),"Réalisé au-delà de l'engagé",IF(K18&gt;D18,"Coût final au-delà du budget","OK"))))</f>
        <v/>
      </c>
    </row>
    <row r="19" customFormat="false" ht="15" hidden="false" customHeight="false" outlineLevel="0" collapsed="false">
      <c r="A19" s="3"/>
      <c r="B19" s="24"/>
      <c r="C19" s="24"/>
      <c r="D19" s="12" t="str">
        <f aca="false">IF($A19="","",N(B19)+N(C19))</f>
        <v/>
      </c>
      <c r="E19" s="24"/>
      <c r="F19" s="24"/>
      <c r="G19" s="12" t="str">
        <f aca="false">IF($A19="","",MAX(0,N(E19)-N(F19)))</f>
        <v/>
      </c>
      <c r="H19" s="12" t="str">
        <f aca="false">IF($A19="","",MAX(0,D19-N(E19)))</f>
        <v/>
      </c>
      <c r="I19" s="12" t="str">
        <f aca="false">IF($A19="","",MAX(0,MAX(D19,N(E19))-N(F19)))</f>
        <v/>
      </c>
      <c r="J19" s="24"/>
      <c r="K19" s="12" t="str">
        <f aca="false">IF($A19="","",N(F19)+IF(J19="",I19,J19))</f>
        <v/>
      </c>
      <c r="L19" s="14" t="str">
        <f aca="false">IF($A19="","",K19-D19)</f>
        <v/>
      </c>
      <c r="M19" s="13" t="str">
        <f aca="false">IF($A19="","",IF(D19=0,"",N(E19)/D19))</f>
        <v/>
      </c>
      <c r="N19" s="13" t="str">
        <f aca="false">IF($A19="","",IF(D19=0,"",N(F19)/D19))</f>
        <v/>
      </c>
      <c r="O19" s="5" t="str">
        <f aca="false">IF($A19="","",IF(N(E19)&gt;D19,"Engagé au-delà du budget",IF(N(F19)&gt;N(E19),"Réalisé au-delà de l'engagé",IF(K19&gt;D19,"Coût final au-delà du budget","OK"))))</f>
        <v/>
      </c>
    </row>
    <row r="20" customFormat="false" ht="15" hidden="false" customHeight="false" outlineLevel="0" collapsed="false">
      <c r="A20" s="3"/>
      <c r="B20" s="24"/>
      <c r="C20" s="24"/>
      <c r="D20" s="12" t="str">
        <f aca="false">IF($A20="","",N(B20)+N(C20))</f>
        <v/>
      </c>
      <c r="E20" s="24"/>
      <c r="F20" s="24"/>
      <c r="G20" s="12" t="str">
        <f aca="false">IF($A20="","",MAX(0,N(E20)-N(F20)))</f>
        <v/>
      </c>
      <c r="H20" s="12" t="str">
        <f aca="false">IF($A20="","",MAX(0,D20-N(E20)))</f>
        <v/>
      </c>
      <c r="I20" s="12" t="str">
        <f aca="false">IF($A20="","",MAX(0,MAX(D20,N(E20))-N(F20)))</f>
        <v/>
      </c>
      <c r="J20" s="24"/>
      <c r="K20" s="12" t="str">
        <f aca="false">IF($A20="","",N(F20)+IF(J20="",I20,J20))</f>
        <v/>
      </c>
      <c r="L20" s="14" t="str">
        <f aca="false">IF($A20="","",K20-D20)</f>
        <v/>
      </c>
      <c r="M20" s="13" t="str">
        <f aca="false">IF($A20="","",IF(D20=0,"",N(E20)/D20))</f>
        <v/>
      </c>
      <c r="N20" s="13" t="str">
        <f aca="false">IF($A20="","",IF(D20=0,"",N(F20)/D20))</f>
        <v/>
      </c>
      <c r="O20" s="5" t="str">
        <f aca="false">IF($A20="","",IF(N(E20)&gt;D20,"Engagé au-delà du budget",IF(N(F20)&gt;N(E20),"Réalisé au-delà de l'engagé",IF(K20&gt;D20,"Coût final au-delà du budget","OK"))))</f>
        <v/>
      </c>
    </row>
    <row r="21" customFormat="false" ht="15" hidden="false" customHeight="false" outlineLevel="0" collapsed="false">
      <c r="A21" s="10" t="s">
        <v>58</v>
      </c>
      <c r="B21" s="16" t="n">
        <f aca="false">SUM(B9:B20)</f>
        <v>0</v>
      </c>
      <c r="C21" s="16" t="n">
        <f aca="false">SUM(C9:C20)</f>
        <v>0</v>
      </c>
      <c r="D21" s="16" t="n">
        <f aca="false">SUM(D9:D20)</f>
        <v>0</v>
      </c>
      <c r="E21" s="16" t="n">
        <f aca="false">SUM(E9:E20)</f>
        <v>0</v>
      </c>
      <c r="F21" s="16" t="n">
        <f aca="false">SUM(F9:F20)</f>
        <v>0</v>
      </c>
      <c r="G21" s="16" t="n">
        <f aca="false">SUM(G9:G20)</f>
        <v>0</v>
      </c>
      <c r="H21" s="16" t="n">
        <f aca="false">SUM(H9:H20)</f>
        <v>0</v>
      </c>
      <c r="I21" s="16" t="n">
        <f aca="false">SUM(I9:I20)</f>
        <v>0</v>
      </c>
      <c r="J21" s="10"/>
      <c r="K21" s="16" t="n">
        <f aca="false">SUM(K9:K20)</f>
        <v>0</v>
      </c>
      <c r="L21" s="18" t="n">
        <f aca="false">K21-D21</f>
        <v>0</v>
      </c>
      <c r="M21" s="17" t="str">
        <f aca="false">IF(D21=0,"",E21/D21)</f>
        <v/>
      </c>
      <c r="N21" s="17" t="str">
        <f aca="false">IF(D21=0,"",F21/D21)</f>
        <v/>
      </c>
      <c r="O21" s="10" t="str">
        <f aca="false">SUMPRODUCT((A9:A20&lt;&gt;"")*(O9:O20&lt;&gt;"OK"))&amp;" lot(s) en alerte"</f>
        <v>0 lot(s) en alerte</v>
      </c>
    </row>
    <row r="23" customFormat="false" ht="15" hidden="false" customHeight="false" outlineLevel="0" collapsed="false">
      <c r="A23" s="6" t="s">
        <v>59</v>
      </c>
    </row>
    <row r="25" customFormat="false" ht="15" hidden="false" customHeight="false" outlineLevel="0" collapsed="false">
      <c r="A25" s="9" t="s">
        <v>16</v>
      </c>
    </row>
  </sheetData>
  <mergeCells count="4">
    <mergeCell ref="B3:D3"/>
    <mergeCell ref="B4:D4"/>
    <mergeCell ref="B5:D5"/>
    <mergeCell ref="B6:D6"/>
  </mergeCells>
  <conditionalFormatting sqref="O9:O20">
    <cfRule type="expression" priority="2" aboveAverage="0" equalAverage="0" bottom="0" percent="0" rank="0" text="" dxfId="0">
      <formula>OR(O9="OK")</formula>
    </cfRule>
    <cfRule type="expression" priority="3" aboveAverage="0" equalAverage="0" bottom="0" percent="0" rank="0" text="" dxfId="1">
      <formula>OR(O9="Réalisé au-delà de l'engagé")</formula>
    </cfRule>
    <cfRule type="expression" priority="4" aboveAverage="0" equalAverage="0" bottom="0" percent="0" rank="0" text="" dxfId="2">
      <formula>OR(O9="Engagé au-delà du budget",O9="Coût final au-delà du budget")</formula>
    </cfRule>
  </conditionalFormatting>
  <conditionalFormatting sqref="L9:L20">
    <cfRule type="expression" priority="5" aboveAverage="0" equalAverage="0" bottom="0" percent="0" rank="0" text="" dxfId="3">
      <formula>AND(ISNUMBER(L9),L9&gt;0)</formula>
    </cfRule>
  </conditionalFormatting>
  <dataValidations count="1">
    <dataValidation allowBlank="true" error="Saisissez un pourcentage entre 0 % et 100 %." errorStyle="stop" errorTitle="Pourcentage" operator="between" showDropDown="false" showErrorMessage="true" showInputMessage="false" sqref="B6"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8" topLeftCell="B9" activePane="bottomRight" state="frozen"/>
      <selection pane="topLeft" activeCell="A1" activeCellId="0" sqref="A1"/>
      <selection pane="topRight" activeCell="B1" activeCellId="0" sqref="B1"/>
      <selection pane="bottomLeft" activeCell="A9" activeCellId="0" sqref="A9"/>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29"/>
    <col collapsed="false" customWidth="true" hidden="false" outlineLevel="0" max="2" min="2" style="0" width="13"/>
    <col collapsed="false" customWidth="true" hidden="false" outlineLevel="0" max="3" min="3" style="0" width="12"/>
    <col collapsed="false" customWidth="true" hidden="false" outlineLevel="0" max="6" min="4" style="0" width="13"/>
    <col collapsed="false" customWidth="true" hidden="false" outlineLevel="0" max="10" min="7" style="0" width="12.5"/>
    <col collapsed="false" customWidth="true" hidden="false" outlineLevel="0" max="11" min="11" style="0" width="13"/>
    <col collapsed="false" customWidth="true" hidden="false" outlineLevel="0" max="12" min="12" style="0" width="12"/>
    <col collapsed="false" customWidth="true" hidden="false" outlineLevel="0" max="13" min="13" style="0" width="9"/>
    <col collapsed="false" customWidth="true" hidden="false" outlineLevel="0" max="14" min="14" style="0" width="11"/>
    <col collapsed="false" customWidth="true" hidden="false" outlineLevel="0" max="15" min="15" style="0" width="28"/>
  </cols>
  <sheetData>
    <row r="1" customFormat="false" ht="18.55" hidden="false" customHeight="false" outlineLevel="0" collapsed="false">
      <c r="A1" s="1" t="s">
        <v>35</v>
      </c>
    </row>
    <row r="2" customFormat="false" ht="15" hidden="false" customHeight="false" outlineLevel="0" collapsed="false">
      <c r="A2" s="6" t="s">
        <v>36</v>
      </c>
    </row>
    <row r="3" customFormat="false" ht="15" hidden="false" customHeight="false" outlineLevel="0" collapsed="false">
      <c r="A3" s="20" t="s">
        <v>19</v>
      </c>
      <c r="B3" s="21"/>
      <c r="C3" s="21"/>
      <c r="D3" s="21"/>
    </row>
    <row r="4" customFormat="false" ht="15" hidden="false" customHeight="false" outlineLevel="0" collapsed="false">
      <c r="A4" s="20" t="s">
        <v>38</v>
      </c>
      <c r="B4" s="21"/>
      <c r="C4" s="21"/>
      <c r="D4" s="21"/>
    </row>
    <row r="5" customFormat="false" ht="15" hidden="false" customHeight="false" outlineLevel="0" collapsed="false">
      <c r="A5" s="20" t="s">
        <v>21</v>
      </c>
      <c r="B5" s="22"/>
      <c r="C5" s="22"/>
      <c r="D5" s="22"/>
    </row>
    <row r="6" customFormat="false" ht="15" hidden="false" customHeight="false" outlineLevel="0" collapsed="false">
      <c r="A6" s="20" t="s">
        <v>40</v>
      </c>
      <c r="B6" s="23"/>
      <c r="C6" s="23"/>
      <c r="D6" s="23"/>
    </row>
    <row r="8" customFormat="false" ht="55.5" hidden="false" customHeight="true" outlineLevel="0" collapsed="false">
      <c r="A8" s="10" t="s">
        <v>41</v>
      </c>
      <c r="B8" s="10" t="s">
        <v>42</v>
      </c>
      <c r="C8" s="10" t="s">
        <v>43</v>
      </c>
      <c r="D8" s="10" t="s">
        <v>22</v>
      </c>
      <c r="E8" s="10" t="s">
        <v>44</v>
      </c>
      <c r="F8" s="10" t="s">
        <v>45</v>
      </c>
      <c r="G8" s="10" t="s">
        <v>46</v>
      </c>
      <c r="H8" s="10" t="s">
        <v>47</v>
      </c>
      <c r="I8" s="10" t="s">
        <v>48</v>
      </c>
      <c r="J8" s="10" t="s">
        <v>49</v>
      </c>
      <c r="K8" s="10" t="s">
        <v>29</v>
      </c>
      <c r="L8" s="10" t="s">
        <v>30</v>
      </c>
      <c r="M8" s="10" t="s">
        <v>25</v>
      </c>
      <c r="N8" s="10" t="s">
        <v>26</v>
      </c>
      <c r="O8" s="10" t="s">
        <v>50</v>
      </c>
    </row>
    <row r="9" customFormat="false" ht="15" hidden="false" customHeight="false" outlineLevel="0" collapsed="false">
      <c r="A9" s="3"/>
      <c r="B9" s="24"/>
      <c r="C9" s="24"/>
      <c r="D9" s="12" t="str">
        <f aca="false">IF($A9="","",N(B9)+N(C9))</f>
        <v/>
      </c>
      <c r="E9" s="24"/>
      <c r="F9" s="24"/>
      <c r="G9" s="12" t="str">
        <f aca="false">IF($A9="","",MAX(0,N(E9)-N(F9)))</f>
        <v/>
      </c>
      <c r="H9" s="12" t="str">
        <f aca="false">IF($A9="","",MAX(0,D9-N(E9)))</f>
        <v/>
      </c>
      <c r="I9" s="12" t="str">
        <f aca="false">IF($A9="","",MAX(0,MAX(D9,N(E9))-N(F9)))</f>
        <v/>
      </c>
      <c r="J9" s="24"/>
      <c r="K9" s="12" t="str">
        <f aca="false">IF($A9="","",N(F9)+IF(J9="",I9,J9))</f>
        <v/>
      </c>
      <c r="L9" s="14" t="str">
        <f aca="false">IF($A9="","",K9-D9)</f>
        <v/>
      </c>
      <c r="M9" s="13" t="str">
        <f aca="false">IF($A9="","",IF(D9=0,"",N(E9)/D9))</f>
        <v/>
      </c>
      <c r="N9" s="13" t="str">
        <f aca="false">IF($A9="","",IF(D9=0,"",N(F9)/D9))</f>
        <v/>
      </c>
      <c r="O9" s="5" t="str">
        <f aca="false">IF($A9="","",IF(N(E9)&gt;D9,"Engagé au-delà du budget",IF(N(F9)&gt;N(E9),"Réalisé au-delà de l'engagé",IF(K9&gt;D9,"Coût final au-delà du budget","OK"))))</f>
        <v/>
      </c>
    </row>
    <row r="10" customFormat="false" ht="15" hidden="false" customHeight="false" outlineLevel="0" collapsed="false">
      <c r="A10" s="3"/>
      <c r="B10" s="24"/>
      <c r="C10" s="24"/>
      <c r="D10" s="12" t="str">
        <f aca="false">IF($A10="","",N(B10)+N(C10))</f>
        <v/>
      </c>
      <c r="E10" s="24"/>
      <c r="F10" s="24"/>
      <c r="G10" s="12" t="str">
        <f aca="false">IF($A10="","",MAX(0,N(E10)-N(F10)))</f>
        <v/>
      </c>
      <c r="H10" s="12" t="str">
        <f aca="false">IF($A10="","",MAX(0,D10-N(E10)))</f>
        <v/>
      </c>
      <c r="I10" s="12" t="str">
        <f aca="false">IF($A10="","",MAX(0,MAX(D10,N(E10))-N(F10)))</f>
        <v/>
      </c>
      <c r="J10" s="24"/>
      <c r="K10" s="12" t="str">
        <f aca="false">IF($A10="","",N(F10)+IF(J10="",I10,J10))</f>
        <v/>
      </c>
      <c r="L10" s="14" t="str">
        <f aca="false">IF($A10="","",K10-D10)</f>
        <v/>
      </c>
      <c r="M10" s="13" t="str">
        <f aca="false">IF($A10="","",IF(D10=0,"",N(E10)/D10))</f>
        <v/>
      </c>
      <c r="N10" s="13" t="str">
        <f aca="false">IF($A10="","",IF(D10=0,"",N(F10)/D10))</f>
        <v/>
      </c>
      <c r="O10" s="5" t="str">
        <f aca="false">IF($A10="","",IF(N(E10)&gt;D10,"Engagé au-delà du budget",IF(N(F10)&gt;N(E10),"Réalisé au-delà de l'engagé",IF(K10&gt;D10,"Coût final au-delà du budget","OK"))))</f>
        <v/>
      </c>
    </row>
    <row r="11" customFormat="false" ht="15" hidden="false" customHeight="false" outlineLevel="0" collapsed="false">
      <c r="A11" s="3"/>
      <c r="B11" s="24"/>
      <c r="C11" s="24"/>
      <c r="D11" s="12" t="str">
        <f aca="false">IF($A11="","",N(B11)+N(C11))</f>
        <v/>
      </c>
      <c r="E11" s="24"/>
      <c r="F11" s="24"/>
      <c r="G11" s="12" t="str">
        <f aca="false">IF($A11="","",MAX(0,N(E11)-N(F11)))</f>
        <v/>
      </c>
      <c r="H11" s="12" t="str">
        <f aca="false">IF($A11="","",MAX(0,D11-N(E11)))</f>
        <v/>
      </c>
      <c r="I11" s="12" t="str">
        <f aca="false">IF($A11="","",MAX(0,MAX(D11,N(E11))-N(F11)))</f>
        <v/>
      </c>
      <c r="J11" s="24"/>
      <c r="K11" s="12" t="str">
        <f aca="false">IF($A11="","",N(F11)+IF(J11="",I11,J11))</f>
        <v/>
      </c>
      <c r="L11" s="14" t="str">
        <f aca="false">IF($A11="","",K11-D11)</f>
        <v/>
      </c>
      <c r="M11" s="13" t="str">
        <f aca="false">IF($A11="","",IF(D11=0,"",N(E11)/D11))</f>
        <v/>
      </c>
      <c r="N11" s="13" t="str">
        <f aca="false">IF($A11="","",IF(D11=0,"",N(F11)/D11))</f>
        <v/>
      </c>
      <c r="O11" s="5" t="str">
        <f aca="false">IF($A11="","",IF(N(E11)&gt;D11,"Engagé au-delà du budget",IF(N(F11)&gt;N(E11),"Réalisé au-delà de l'engagé",IF(K11&gt;D11,"Coût final au-delà du budget","OK"))))</f>
        <v/>
      </c>
    </row>
    <row r="12" customFormat="false" ht="15" hidden="false" customHeight="false" outlineLevel="0" collapsed="false">
      <c r="A12" s="3"/>
      <c r="B12" s="24"/>
      <c r="C12" s="24"/>
      <c r="D12" s="12" t="str">
        <f aca="false">IF($A12="","",N(B12)+N(C12))</f>
        <v/>
      </c>
      <c r="E12" s="24"/>
      <c r="F12" s="24"/>
      <c r="G12" s="12" t="str">
        <f aca="false">IF($A12="","",MAX(0,N(E12)-N(F12)))</f>
        <v/>
      </c>
      <c r="H12" s="12" t="str">
        <f aca="false">IF($A12="","",MAX(0,D12-N(E12)))</f>
        <v/>
      </c>
      <c r="I12" s="12" t="str">
        <f aca="false">IF($A12="","",MAX(0,MAX(D12,N(E12))-N(F12)))</f>
        <v/>
      </c>
      <c r="J12" s="24"/>
      <c r="K12" s="12" t="str">
        <f aca="false">IF($A12="","",N(F12)+IF(J12="",I12,J12))</f>
        <v/>
      </c>
      <c r="L12" s="14" t="str">
        <f aca="false">IF($A12="","",K12-D12)</f>
        <v/>
      </c>
      <c r="M12" s="13" t="str">
        <f aca="false">IF($A12="","",IF(D12=0,"",N(E12)/D12))</f>
        <v/>
      </c>
      <c r="N12" s="13" t="str">
        <f aca="false">IF($A12="","",IF(D12=0,"",N(F12)/D12))</f>
        <v/>
      </c>
      <c r="O12" s="5" t="str">
        <f aca="false">IF($A12="","",IF(N(E12)&gt;D12,"Engagé au-delà du budget",IF(N(F12)&gt;N(E12),"Réalisé au-delà de l'engagé",IF(K12&gt;D12,"Coût final au-delà du budget","OK"))))</f>
        <v/>
      </c>
    </row>
    <row r="13" customFormat="false" ht="15" hidden="false" customHeight="false" outlineLevel="0" collapsed="false">
      <c r="A13" s="3"/>
      <c r="B13" s="24"/>
      <c r="C13" s="24"/>
      <c r="D13" s="12" t="str">
        <f aca="false">IF($A13="","",N(B13)+N(C13))</f>
        <v/>
      </c>
      <c r="E13" s="24"/>
      <c r="F13" s="24"/>
      <c r="G13" s="12" t="str">
        <f aca="false">IF($A13="","",MAX(0,N(E13)-N(F13)))</f>
        <v/>
      </c>
      <c r="H13" s="12" t="str">
        <f aca="false">IF($A13="","",MAX(0,D13-N(E13)))</f>
        <v/>
      </c>
      <c r="I13" s="12" t="str">
        <f aca="false">IF($A13="","",MAX(0,MAX(D13,N(E13))-N(F13)))</f>
        <v/>
      </c>
      <c r="J13" s="24"/>
      <c r="K13" s="12" t="str">
        <f aca="false">IF($A13="","",N(F13)+IF(J13="",I13,J13))</f>
        <v/>
      </c>
      <c r="L13" s="14" t="str">
        <f aca="false">IF($A13="","",K13-D13)</f>
        <v/>
      </c>
      <c r="M13" s="13" t="str">
        <f aca="false">IF($A13="","",IF(D13=0,"",N(E13)/D13))</f>
        <v/>
      </c>
      <c r="N13" s="13" t="str">
        <f aca="false">IF($A13="","",IF(D13=0,"",N(F13)/D13))</f>
        <v/>
      </c>
      <c r="O13" s="5" t="str">
        <f aca="false">IF($A13="","",IF(N(E13)&gt;D13,"Engagé au-delà du budget",IF(N(F13)&gt;N(E13),"Réalisé au-delà de l'engagé",IF(K13&gt;D13,"Coût final au-delà du budget","OK"))))</f>
        <v/>
      </c>
    </row>
    <row r="14" customFormat="false" ht="15" hidden="false" customHeight="false" outlineLevel="0" collapsed="false">
      <c r="A14" s="3"/>
      <c r="B14" s="24"/>
      <c r="C14" s="24"/>
      <c r="D14" s="12" t="str">
        <f aca="false">IF($A14="","",N(B14)+N(C14))</f>
        <v/>
      </c>
      <c r="E14" s="24"/>
      <c r="F14" s="24"/>
      <c r="G14" s="12" t="str">
        <f aca="false">IF($A14="","",MAX(0,N(E14)-N(F14)))</f>
        <v/>
      </c>
      <c r="H14" s="12" t="str">
        <f aca="false">IF($A14="","",MAX(0,D14-N(E14)))</f>
        <v/>
      </c>
      <c r="I14" s="12" t="str">
        <f aca="false">IF($A14="","",MAX(0,MAX(D14,N(E14))-N(F14)))</f>
        <v/>
      </c>
      <c r="J14" s="24"/>
      <c r="K14" s="12" t="str">
        <f aca="false">IF($A14="","",N(F14)+IF(J14="",I14,J14))</f>
        <v/>
      </c>
      <c r="L14" s="14" t="str">
        <f aca="false">IF($A14="","",K14-D14)</f>
        <v/>
      </c>
      <c r="M14" s="13" t="str">
        <f aca="false">IF($A14="","",IF(D14=0,"",N(E14)/D14))</f>
        <v/>
      </c>
      <c r="N14" s="13" t="str">
        <f aca="false">IF($A14="","",IF(D14=0,"",N(F14)/D14))</f>
        <v/>
      </c>
      <c r="O14" s="5" t="str">
        <f aca="false">IF($A14="","",IF(N(E14)&gt;D14,"Engagé au-delà du budget",IF(N(F14)&gt;N(E14),"Réalisé au-delà de l'engagé",IF(K14&gt;D14,"Coût final au-delà du budget","OK"))))</f>
        <v/>
      </c>
    </row>
    <row r="15" customFormat="false" ht="15" hidden="false" customHeight="false" outlineLevel="0" collapsed="false">
      <c r="A15" s="3"/>
      <c r="B15" s="24"/>
      <c r="C15" s="24"/>
      <c r="D15" s="12" t="str">
        <f aca="false">IF($A15="","",N(B15)+N(C15))</f>
        <v/>
      </c>
      <c r="E15" s="24"/>
      <c r="F15" s="24"/>
      <c r="G15" s="12" t="str">
        <f aca="false">IF($A15="","",MAX(0,N(E15)-N(F15)))</f>
        <v/>
      </c>
      <c r="H15" s="12" t="str">
        <f aca="false">IF($A15="","",MAX(0,D15-N(E15)))</f>
        <v/>
      </c>
      <c r="I15" s="12" t="str">
        <f aca="false">IF($A15="","",MAX(0,MAX(D15,N(E15))-N(F15)))</f>
        <v/>
      </c>
      <c r="J15" s="24"/>
      <c r="K15" s="12" t="str">
        <f aca="false">IF($A15="","",N(F15)+IF(J15="",I15,J15))</f>
        <v/>
      </c>
      <c r="L15" s="14" t="str">
        <f aca="false">IF($A15="","",K15-D15)</f>
        <v/>
      </c>
      <c r="M15" s="13" t="str">
        <f aca="false">IF($A15="","",IF(D15=0,"",N(E15)/D15))</f>
        <v/>
      </c>
      <c r="N15" s="13" t="str">
        <f aca="false">IF($A15="","",IF(D15=0,"",N(F15)/D15))</f>
        <v/>
      </c>
      <c r="O15" s="5" t="str">
        <f aca="false">IF($A15="","",IF(N(E15)&gt;D15,"Engagé au-delà du budget",IF(N(F15)&gt;N(E15),"Réalisé au-delà de l'engagé",IF(K15&gt;D15,"Coût final au-delà du budget","OK"))))</f>
        <v/>
      </c>
    </row>
    <row r="16" customFormat="false" ht="15" hidden="false" customHeight="false" outlineLevel="0" collapsed="false">
      <c r="A16" s="3"/>
      <c r="B16" s="24"/>
      <c r="C16" s="24"/>
      <c r="D16" s="12" t="str">
        <f aca="false">IF($A16="","",N(B16)+N(C16))</f>
        <v/>
      </c>
      <c r="E16" s="24"/>
      <c r="F16" s="24"/>
      <c r="G16" s="12" t="str">
        <f aca="false">IF($A16="","",MAX(0,N(E16)-N(F16)))</f>
        <v/>
      </c>
      <c r="H16" s="12" t="str">
        <f aca="false">IF($A16="","",MAX(0,D16-N(E16)))</f>
        <v/>
      </c>
      <c r="I16" s="12" t="str">
        <f aca="false">IF($A16="","",MAX(0,MAX(D16,N(E16))-N(F16)))</f>
        <v/>
      </c>
      <c r="J16" s="24"/>
      <c r="K16" s="12" t="str">
        <f aca="false">IF($A16="","",N(F16)+IF(J16="",I16,J16))</f>
        <v/>
      </c>
      <c r="L16" s="14" t="str">
        <f aca="false">IF($A16="","",K16-D16)</f>
        <v/>
      </c>
      <c r="M16" s="13" t="str">
        <f aca="false">IF($A16="","",IF(D16=0,"",N(E16)/D16))</f>
        <v/>
      </c>
      <c r="N16" s="13" t="str">
        <f aca="false">IF($A16="","",IF(D16=0,"",N(F16)/D16))</f>
        <v/>
      </c>
      <c r="O16" s="5" t="str">
        <f aca="false">IF($A16="","",IF(N(E16)&gt;D16,"Engagé au-delà du budget",IF(N(F16)&gt;N(E16),"Réalisé au-delà de l'engagé",IF(K16&gt;D16,"Coût final au-delà du budget","OK"))))</f>
        <v/>
      </c>
    </row>
    <row r="17" customFormat="false" ht="15" hidden="false" customHeight="false" outlineLevel="0" collapsed="false">
      <c r="A17" s="3"/>
      <c r="B17" s="24"/>
      <c r="C17" s="24"/>
      <c r="D17" s="12" t="str">
        <f aca="false">IF($A17="","",N(B17)+N(C17))</f>
        <v/>
      </c>
      <c r="E17" s="24"/>
      <c r="F17" s="24"/>
      <c r="G17" s="12" t="str">
        <f aca="false">IF($A17="","",MAX(0,N(E17)-N(F17)))</f>
        <v/>
      </c>
      <c r="H17" s="12" t="str">
        <f aca="false">IF($A17="","",MAX(0,D17-N(E17)))</f>
        <v/>
      </c>
      <c r="I17" s="12" t="str">
        <f aca="false">IF($A17="","",MAX(0,MAX(D17,N(E17))-N(F17)))</f>
        <v/>
      </c>
      <c r="J17" s="24"/>
      <c r="K17" s="12" t="str">
        <f aca="false">IF($A17="","",N(F17)+IF(J17="",I17,J17))</f>
        <v/>
      </c>
      <c r="L17" s="14" t="str">
        <f aca="false">IF($A17="","",K17-D17)</f>
        <v/>
      </c>
      <c r="M17" s="13" t="str">
        <f aca="false">IF($A17="","",IF(D17=0,"",N(E17)/D17))</f>
        <v/>
      </c>
      <c r="N17" s="13" t="str">
        <f aca="false">IF($A17="","",IF(D17=0,"",N(F17)/D17))</f>
        <v/>
      </c>
      <c r="O17" s="5" t="str">
        <f aca="false">IF($A17="","",IF(N(E17)&gt;D17,"Engagé au-delà du budget",IF(N(F17)&gt;N(E17),"Réalisé au-delà de l'engagé",IF(K17&gt;D17,"Coût final au-delà du budget","OK"))))</f>
        <v/>
      </c>
    </row>
    <row r="18" customFormat="false" ht="15" hidden="false" customHeight="false" outlineLevel="0" collapsed="false">
      <c r="A18" s="3"/>
      <c r="B18" s="24"/>
      <c r="C18" s="24"/>
      <c r="D18" s="12" t="str">
        <f aca="false">IF($A18="","",N(B18)+N(C18))</f>
        <v/>
      </c>
      <c r="E18" s="24"/>
      <c r="F18" s="24"/>
      <c r="G18" s="12" t="str">
        <f aca="false">IF($A18="","",MAX(0,N(E18)-N(F18)))</f>
        <v/>
      </c>
      <c r="H18" s="12" t="str">
        <f aca="false">IF($A18="","",MAX(0,D18-N(E18)))</f>
        <v/>
      </c>
      <c r="I18" s="12" t="str">
        <f aca="false">IF($A18="","",MAX(0,MAX(D18,N(E18))-N(F18)))</f>
        <v/>
      </c>
      <c r="J18" s="24"/>
      <c r="K18" s="12" t="str">
        <f aca="false">IF($A18="","",N(F18)+IF(J18="",I18,J18))</f>
        <v/>
      </c>
      <c r="L18" s="14" t="str">
        <f aca="false">IF($A18="","",K18-D18)</f>
        <v/>
      </c>
      <c r="M18" s="13" t="str">
        <f aca="false">IF($A18="","",IF(D18=0,"",N(E18)/D18))</f>
        <v/>
      </c>
      <c r="N18" s="13" t="str">
        <f aca="false">IF($A18="","",IF(D18=0,"",N(F18)/D18))</f>
        <v/>
      </c>
      <c r="O18" s="5" t="str">
        <f aca="false">IF($A18="","",IF(N(E18)&gt;D18,"Engagé au-delà du budget",IF(N(F18)&gt;N(E18),"Réalisé au-delà de l'engagé",IF(K18&gt;D18,"Coût final au-delà du budget","OK"))))</f>
        <v/>
      </c>
    </row>
    <row r="19" customFormat="false" ht="15" hidden="false" customHeight="false" outlineLevel="0" collapsed="false">
      <c r="A19" s="3"/>
      <c r="B19" s="24"/>
      <c r="C19" s="24"/>
      <c r="D19" s="12" t="str">
        <f aca="false">IF($A19="","",N(B19)+N(C19))</f>
        <v/>
      </c>
      <c r="E19" s="24"/>
      <c r="F19" s="24"/>
      <c r="G19" s="12" t="str">
        <f aca="false">IF($A19="","",MAX(0,N(E19)-N(F19)))</f>
        <v/>
      </c>
      <c r="H19" s="12" t="str">
        <f aca="false">IF($A19="","",MAX(0,D19-N(E19)))</f>
        <v/>
      </c>
      <c r="I19" s="12" t="str">
        <f aca="false">IF($A19="","",MAX(0,MAX(D19,N(E19))-N(F19)))</f>
        <v/>
      </c>
      <c r="J19" s="24"/>
      <c r="K19" s="12" t="str">
        <f aca="false">IF($A19="","",N(F19)+IF(J19="",I19,J19))</f>
        <v/>
      </c>
      <c r="L19" s="14" t="str">
        <f aca="false">IF($A19="","",K19-D19)</f>
        <v/>
      </c>
      <c r="M19" s="13" t="str">
        <f aca="false">IF($A19="","",IF(D19=0,"",N(E19)/D19))</f>
        <v/>
      </c>
      <c r="N19" s="13" t="str">
        <f aca="false">IF($A19="","",IF(D19=0,"",N(F19)/D19))</f>
        <v/>
      </c>
      <c r="O19" s="5" t="str">
        <f aca="false">IF($A19="","",IF(N(E19)&gt;D19,"Engagé au-delà du budget",IF(N(F19)&gt;N(E19),"Réalisé au-delà de l'engagé",IF(K19&gt;D19,"Coût final au-delà du budget","OK"))))</f>
        <v/>
      </c>
    </row>
    <row r="20" customFormat="false" ht="15" hidden="false" customHeight="false" outlineLevel="0" collapsed="false">
      <c r="A20" s="3"/>
      <c r="B20" s="24"/>
      <c r="C20" s="24"/>
      <c r="D20" s="12" t="str">
        <f aca="false">IF($A20="","",N(B20)+N(C20))</f>
        <v/>
      </c>
      <c r="E20" s="24"/>
      <c r="F20" s="24"/>
      <c r="G20" s="12" t="str">
        <f aca="false">IF($A20="","",MAX(0,N(E20)-N(F20)))</f>
        <v/>
      </c>
      <c r="H20" s="12" t="str">
        <f aca="false">IF($A20="","",MAX(0,D20-N(E20)))</f>
        <v/>
      </c>
      <c r="I20" s="12" t="str">
        <f aca="false">IF($A20="","",MAX(0,MAX(D20,N(E20))-N(F20)))</f>
        <v/>
      </c>
      <c r="J20" s="24"/>
      <c r="K20" s="12" t="str">
        <f aca="false">IF($A20="","",N(F20)+IF(J20="",I20,J20))</f>
        <v/>
      </c>
      <c r="L20" s="14" t="str">
        <f aca="false">IF($A20="","",K20-D20)</f>
        <v/>
      </c>
      <c r="M20" s="13" t="str">
        <f aca="false">IF($A20="","",IF(D20=0,"",N(E20)/D20))</f>
        <v/>
      </c>
      <c r="N20" s="13" t="str">
        <f aca="false">IF($A20="","",IF(D20=0,"",N(F20)/D20))</f>
        <v/>
      </c>
      <c r="O20" s="5" t="str">
        <f aca="false">IF($A20="","",IF(N(E20)&gt;D20,"Engagé au-delà du budget",IF(N(F20)&gt;N(E20),"Réalisé au-delà de l'engagé",IF(K20&gt;D20,"Coût final au-delà du budget","OK"))))</f>
        <v/>
      </c>
    </row>
    <row r="21" customFormat="false" ht="15" hidden="false" customHeight="false" outlineLevel="0" collapsed="false">
      <c r="A21" s="10" t="s">
        <v>58</v>
      </c>
      <c r="B21" s="16" t="n">
        <f aca="false">SUM(B9:B20)</f>
        <v>0</v>
      </c>
      <c r="C21" s="16" t="n">
        <f aca="false">SUM(C9:C20)</f>
        <v>0</v>
      </c>
      <c r="D21" s="16" t="n">
        <f aca="false">SUM(D9:D20)</f>
        <v>0</v>
      </c>
      <c r="E21" s="16" t="n">
        <f aca="false">SUM(E9:E20)</f>
        <v>0</v>
      </c>
      <c r="F21" s="16" t="n">
        <f aca="false">SUM(F9:F20)</f>
        <v>0</v>
      </c>
      <c r="G21" s="16" t="n">
        <f aca="false">SUM(G9:G20)</f>
        <v>0</v>
      </c>
      <c r="H21" s="16" t="n">
        <f aca="false">SUM(H9:H20)</f>
        <v>0</v>
      </c>
      <c r="I21" s="16" t="n">
        <f aca="false">SUM(I9:I20)</f>
        <v>0</v>
      </c>
      <c r="J21" s="10"/>
      <c r="K21" s="16" t="n">
        <f aca="false">SUM(K9:K20)</f>
        <v>0</v>
      </c>
      <c r="L21" s="18" t="n">
        <f aca="false">K21-D21</f>
        <v>0</v>
      </c>
      <c r="M21" s="17" t="str">
        <f aca="false">IF(D21=0,"",E21/D21)</f>
        <v/>
      </c>
      <c r="N21" s="17" t="str">
        <f aca="false">IF(D21=0,"",F21/D21)</f>
        <v/>
      </c>
      <c r="O21" s="10" t="str">
        <f aca="false">SUMPRODUCT((A9:A20&lt;&gt;"")*(O9:O20&lt;&gt;"OK"))&amp;" lot(s) en alerte"</f>
        <v>0 lot(s) en alerte</v>
      </c>
    </row>
    <row r="23" customFormat="false" ht="15" hidden="false" customHeight="false" outlineLevel="0" collapsed="false">
      <c r="A23" s="6" t="s">
        <v>59</v>
      </c>
    </row>
    <row r="25" customFormat="false" ht="15" hidden="false" customHeight="false" outlineLevel="0" collapsed="false">
      <c r="A25" s="9" t="s">
        <v>16</v>
      </c>
    </row>
  </sheetData>
  <mergeCells count="4">
    <mergeCell ref="B3:D3"/>
    <mergeCell ref="B4:D4"/>
    <mergeCell ref="B5:D5"/>
    <mergeCell ref="B6:D6"/>
  </mergeCells>
  <conditionalFormatting sqref="O9:O20">
    <cfRule type="expression" priority="2" aboveAverage="0" equalAverage="0" bottom="0" percent="0" rank="0" text="" dxfId="0">
      <formula>OR(O9="OK")</formula>
    </cfRule>
    <cfRule type="expression" priority="3" aboveAverage="0" equalAverage="0" bottom="0" percent="0" rank="0" text="" dxfId="1">
      <formula>OR(O9="Réalisé au-delà de l'engagé")</formula>
    </cfRule>
    <cfRule type="expression" priority="4" aboveAverage="0" equalAverage="0" bottom="0" percent="0" rank="0" text="" dxfId="2">
      <formula>OR(O9="Engagé au-delà du budget",O9="Coût final au-delà du budget")</formula>
    </cfRule>
  </conditionalFormatting>
  <conditionalFormatting sqref="L9:L20">
    <cfRule type="expression" priority="5" aboveAverage="0" equalAverage="0" bottom="0" percent="0" rank="0" text="" dxfId="3">
      <formula>AND(ISNUMBER(L9),L9&gt;0)</formula>
    </cfRule>
  </conditionalFormatting>
  <dataValidations count="1">
    <dataValidation allowBlank="true" error="Saisissez un pourcentage entre 0 % et 100 %." errorStyle="stop" errorTitle="Pourcentage" operator="between" showDropDown="false" showErrorMessage="true" showInputMessage="false" sqref="B6"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offert par Codito BTP, codito-btp.com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LibreOffice/26.2.4.2$MacOSX_AARCH64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2026-11-03T23:50:40Z</dcterms:created>
  <dc:creator>Codito BTP</dc:creator>
  <dc:description/>
  <dc:language>fr-FR</dc:language>
  <cp:lastModifiedBy/>
  <dcterms:modified xsi:type="dcterms:W3CDTF">2026-11-04T00:50:51Z</dcterms:modified>
  <cp:revision>1</cp:revision>
  <dc:subject/>
  <dc:title>Suivi de budget de chantier</dc:title>
</cp:coreProperties>
</file>

<file path=docProps/custom.xml><?xml version="1.0" encoding="utf-8"?>
<Properties xmlns="http://schemas.openxmlformats.org/officeDocument/2006/custom-properties" xmlns:vt="http://schemas.openxmlformats.org/officeDocument/2006/docPropsVTypes"/>
</file>